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Guatemala (Excel Quote Engines)/GHP/"/>
    </mc:Choice>
  </mc:AlternateContent>
  <xr:revisionPtr revIDLastSave="0" documentId="13_ncr:1_{33F17648-E67C-9245-8B3B-AD1D5834FF60}" xr6:coauthVersionLast="47" xr6:coauthVersionMax="47" xr10:uidLastSave="{00000000-0000-0000-0000-000000000000}"/>
  <bookViews>
    <workbookView xWindow="35740" yWindow="500" windowWidth="25500" windowHeight="20500" tabRatio="803" xr2:uid="{00000000-000D-0000-FFFF-FFFF00000000}"/>
  </bookViews>
  <sheets>
    <sheet name="INGRESO DE DATOS" sheetId="6" r:id="rId1"/>
    <sheet name="Global Ultimate" sheetId="21" r:id="rId2"/>
    <sheet name="Global Elite" sheetId="17" r:id="rId3"/>
    <sheet name="Global Premier" sheetId="16" r:id="rId4"/>
    <sheet name="Global Select" sheetId="18" r:id="rId5"/>
    <sheet name="Global Major Medical" sheetId="20" r:id="rId6"/>
    <sheet name="Resumen tarifas" sheetId="15" r:id="rId7"/>
    <sheet name="Tablas" sheetId="4" state="hidden" r:id="rId8"/>
  </sheets>
  <functionGroups builtInGroupCount="19"/>
  <definedNames>
    <definedName name="_xlnm.Print_Area" localSheetId="2">'Global Elite'!$D$1:$K$66,'Global Elite'!$A$12:$B$109</definedName>
    <definedName name="_xlnm.Print_Area" localSheetId="5">'Global Major Medical'!$D$1:$I$66,'Global Major Medical'!$A$15:$B$75</definedName>
    <definedName name="_xlnm.Print_Area" localSheetId="3">'Global Premier'!$D$1:$J$62,'Global Premier'!$A$12:$B$100</definedName>
    <definedName name="_xlnm.Print_Area" localSheetId="4">'Global Select'!$D$1:$J$61,'Global Select'!$A$11:$B$75</definedName>
    <definedName name="_xlnm.Print_Area" localSheetId="1">'Global Ultimate'!$D$1:$I$64,'Global Ultimate'!$A$13:$B$122</definedName>
    <definedName name="_xlnm.Print_Area" localSheetId="6">'Resumen tarifas'!$A$1:$H$116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56" i="4" l="1"/>
  <c r="D456" i="4"/>
  <c r="E456" i="4"/>
  <c r="F456" i="4"/>
  <c r="G456" i="4"/>
  <c r="C457" i="4"/>
  <c r="D457" i="4"/>
  <c r="E457" i="4"/>
  <c r="F457" i="4"/>
  <c r="G457" i="4"/>
  <c r="C458" i="4"/>
  <c r="D458" i="4"/>
  <c r="E458" i="4"/>
  <c r="F458" i="4"/>
  <c r="G458" i="4"/>
  <c r="C459" i="4"/>
  <c r="D459" i="4"/>
  <c r="E459" i="4"/>
  <c r="F459" i="4"/>
  <c r="G459" i="4"/>
  <c r="C460" i="4"/>
  <c r="D460" i="4"/>
  <c r="E460" i="4"/>
  <c r="F460" i="4"/>
  <c r="G460" i="4"/>
  <c r="C461" i="4"/>
  <c r="D461" i="4"/>
  <c r="E461" i="4"/>
  <c r="F461" i="4"/>
  <c r="G461" i="4"/>
  <c r="C462" i="4"/>
  <c r="D462" i="4"/>
  <c r="E462" i="4"/>
  <c r="F462" i="4"/>
  <c r="G462" i="4"/>
  <c r="C463" i="4"/>
  <c r="D463" i="4"/>
  <c r="E463" i="4"/>
  <c r="F463" i="4"/>
  <c r="G463" i="4"/>
  <c r="C464" i="4"/>
  <c r="D464" i="4"/>
  <c r="E464" i="4"/>
  <c r="F464" i="4"/>
  <c r="G464" i="4"/>
  <c r="C465" i="4"/>
  <c r="D465" i="4"/>
  <c r="E465" i="4"/>
  <c r="F465" i="4"/>
  <c r="G465" i="4"/>
  <c r="C466" i="4"/>
  <c r="D466" i="4"/>
  <c r="E466" i="4"/>
  <c r="F466" i="4"/>
  <c r="G466" i="4"/>
  <c r="C467" i="4"/>
  <c r="D467" i="4"/>
  <c r="E467" i="4"/>
  <c r="F467" i="4"/>
  <c r="G467" i="4"/>
  <c r="C468" i="4"/>
  <c r="D468" i="4"/>
  <c r="E468" i="4"/>
  <c r="F468" i="4"/>
  <c r="G468" i="4"/>
  <c r="C469" i="4"/>
  <c r="D469" i="4"/>
  <c r="E469" i="4"/>
  <c r="F469" i="4"/>
  <c r="G469" i="4"/>
  <c r="C470" i="4"/>
  <c r="D470" i="4"/>
  <c r="E470" i="4"/>
  <c r="F470" i="4"/>
  <c r="G470" i="4"/>
  <c r="C471" i="4"/>
  <c r="D471" i="4"/>
  <c r="E471" i="4"/>
  <c r="F471" i="4"/>
  <c r="G471" i="4"/>
  <c r="C472" i="4"/>
  <c r="D472" i="4"/>
  <c r="E472" i="4"/>
  <c r="F472" i="4"/>
  <c r="G472" i="4"/>
  <c r="C473" i="4"/>
  <c r="D473" i="4"/>
  <c r="E473" i="4"/>
  <c r="F473" i="4"/>
  <c r="G473" i="4"/>
  <c r="C474" i="4"/>
  <c r="D474" i="4"/>
  <c r="E474" i="4"/>
  <c r="F474" i="4"/>
  <c r="G474" i="4"/>
  <c r="C475" i="4"/>
  <c r="D475" i="4"/>
  <c r="E475" i="4"/>
  <c r="F475" i="4"/>
  <c r="G475" i="4"/>
  <c r="C476" i="4"/>
  <c r="D476" i="4"/>
  <c r="E476" i="4"/>
  <c r="F476" i="4"/>
  <c r="G476" i="4"/>
  <c r="C477" i="4"/>
  <c r="D477" i="4"/>
  <c r="E477" i="4"/>
  <c r="F477" i="4"/>
  <c r="G477" i="4"/>
  <c r="C478" i="4"/>
  <c r="D478" i="4"/>
  <c r="E478" i="4"/>
  <c r="F478" i="4"/>
  <c r="G478" i="4"/>
  <c r="C479" i="4"/>
  <c r="D479" i="4"/>
  <c r="E479" i="4"/>
  <c r="F479" i="4"/>
  <c r="G479" i="4"/>
  <c r="C480" i="4"/>
  <c r="D480" i="4"/>
  <c r="E480" i="4"/>
  <c r="F480" i="4"/>
  <c r="G480" i="4"/>
  <c r="C481" i="4"/>
  <c r="D481" i="4"/>
  <c r="E481" i="4"/>
  <c r="F481" i="4"/>
  <c r="G481" i="4"/>
  <c r="C482" i="4"/>
  <c r="D482" i="4"/>
  <c r="E482" i="4"/>
  <c r="F482" i="4"/>
  <c r="G482" i="4"/>
  <c r="C483" i="4"/>
  <c r="D483" i="4"/>
  <c r="E483" i="4"/>
  <c r="F483" i="4"/>
  <c r="G483" i="4"/>
  <c r="C484" i="4"/>
  <c r="D484" i="4"/>
  <c r="E484" i="4"/>
  <c r="F484" i="4"/>
  <c r="G484" i="4"/>
  <c r="C485" i="4"/>
  <c r="D485" i="4"/>
  <c r="E485" i="4"/>
  <c r="F485" i="4"/>
  <c r="G485" i="4"/>
  <c r="C486" i="4"/>
  <c r="D486" i="4"/>
  <c r="E486" i="4"/>
  <c r="F486" i="4"/>
  <c r="G486" i="4"/>
  <c r="C487" i="4"/>
  <c r="D487" i="4"/>
  <c r="E487" i="4"/>
  <c r="F487" i="4"/>
  <c r="G487" i="4"/>
  <c r="C488" i="4"/>
  <c r="D488" i="4"/>
  <c r="E488" i="4"/>
  <c r="F488" i="4"/>
  <c r="G488" i="4"/>
  <c r="C489" i="4"/>
  <c r="D489" i="4"/>
  <c r="E489" i="4"/>
  <c r="F489" i="4"/>
  <c r="G489" i="4"/>
  <c r="C490" i="4"/>
  <c r="D490" i="4"/>
  <c r="E490" i="4"/>
  <c r="F490" i="4"/>
  <c r="G490" i="4"/>
  <c r="C491" i="4"/>
  <c r="D491" i="4"/>
  <c r="E491" i="4"/>
  <c r="F491" i="4"/>
  <c r="G491" i="4"/>
  <c r="C492" i="4"/>
  <c r="D492" i="4"/>
  <c r="E492" i="4"/>
  <c r="F492" i="4"/>
  <c r="G492" i="4"/>
  <c r="C493" i="4"/>
  <c r="D493" i="4"/>
  <c r="E493" i="4"/>
  <c r="F493" i="4"/>
  <c r="G493" i="4"/>
  <c r="C494" i="4"/>
  <c r="D494" i="4"/>
  <c r="E494" i="4"/>
  <c r="F494" i="4"/>
  <c r="G494" i="4"/>
  <c r="C495" i="4"/>
  <c r="D495" i="4"/>
  <c r="E495" i="4"/>
  <c r="F495" i="4"/>
  <c r="G495" i="4"/>
  <c r="C496" i="4"/>
  <c r="D496" i="4"/>
  <c r="E496" i="4"/>
  <c r="F496" i="4"/>
  <c r="G496" i="4"/>
  <c r="C497" i="4"/>
  <c r="D497" i="4"/>
  <c r="E497" i="4"/>
  <c r="F497" i="4"/>
  <c r="G497" i="4"/>
  <c r="C498" i="4"/>
  <c r="D498" i="4"/>
  <c r="E498" i="4"/>
  <c r="F498" i="4"/>
  <c r="G498" i="4"/>
  <c r="C499" i="4"/>
  <c r="D499" i="4"/>
  <c r="E499" i="4"/>
  <c r="F499" i="4"/>
  <c r="G499" i="4"/>
  <c r="C500" i="4"/>
  <c r="D500" i="4"/>
  <c r="E500" i="4"/>
  <c r="F500" i="4"/>
  <c r="G500" i="4"/>
  <c r="C501" i="4"/>
  <c r="D501" i="4"/>
  <c r="E501" i="4"/>
  <c r="F501" i="4"/>
  <c r="G501" i="4"/>
  <c r="C502" i="4"/>
  <c r="D502" i="4"/>
  <c r="E502" i="4"/>
  <c r="F502" i="4"/>
  <c r="G502" i="4"/>
  <c r="C503" i="4"/>
  <c r="D503" i="4"/>
  <c r="E503" i="4"/>
  <c r="F503" i="4"/>
  <c r="G503" i="4"/>
  <c r="C504" i="4"/>
  <c r="D504" i="4"/>
  <c r="E504" i="4"/>
  <c r="F504" i="4"/>
  <c r="G504" i="4"/>
  <c r="C505" i="4"/>
  <c r="D505" i="4"/>
  <c r="E505" i="4"/>
  <c r="F505" i="4"/>
  <c r="G505" i="4"/>
  <c r="C506" i="4"/>
  <c r="D506" i="4"/>
  <c r="E506" i="4"/>
  <c r="F506" i="4"/>
  <c r="G506" i="4"/>
  <c r="C507" i="4"/>
  <c r="D507" i="4"/>
  <c r="E507" i="4"/>
  <c r="F507" i="4"/>
  <c r="G507" i="4"/>
  <c r="C508" i="4"/>
  <c r="D508" i="4"/>
  <c r="E508" i="4"/>
  <c r="F508" i="4"/>
  <c r="G508" i="4"/>
  <c r="C509" i="4"/>
  <c r="D509" i="4"/>
  <c r="E509" i="4"/>
  <c r="F509" i="4"/>
  <c r="G509" i="4"/>
  <c r="C510" i="4"/>
  <c r="D510" i="4"/>
  <c r="E510" i="4"/>
  <c r="F510" i="4"/>
  <c r="G510" i="4"/>
  <c r="C511" i="4"/>
  <c r="D511" i="4"/>
  <c r="E511" i="4"/>
  <c r="F511" i="4"/>
  <c r="G511" i="4"/>
  <c r="C512" i="4"/>
  <c r="D512" i="4"/>
  <c r="E512" i="4"/>
  <c r="F512" i="4"/>
  <c r="G512" i="4"/>
  <c r="C513" i="4"/>
  <c r="D513" i="4"/>
  <c r="E513" i="4"/>
  <c r="F513" i="4"/>
  <c r="G513" i="4"/>
  <c r="C514" i="4"/>
  <c r="D514" i="4"/>
  <c r="E514" i="4"/>
  <c r="F514" i="4"/>
  <c r="G514" i="4"/>
  <c r="C515" i="4"/>
  <c r="D515" i="4"/>
  <c r="E515" i="4"/>
  <c r="F515" i="4"/>
  <c r="G515" i="4"/>
  <c r="C516" i="4"/>
  <c r="D516" i="4"/>
  <c r="E516" i="4"/>
  <c r="F516" i="4"/>
  <c r="G516" i="4"/>
  <c r="C517" i="4"/>
  <c r="D517" i="4"/>
  <c r="E517" i="4"/>
  <c r="F517" i="4"/>
  <c r="G517" i="4"/>
  <c r="C518" i="4"/>
  <c r="D518" i="4"/>
  <c r="E518" i="4"/>
  <c r="F518" i="4"/>
  <c r="G518" i="4"/>
  <c r="C519" i="4"/>
  <c r="D519" i="4"/>
  <c r="E519" i="4"/>
  <c r="F519" i="4"/>
  <c r="G519" i="4"/>
  <c r="C520" i="4"/>
  <c r="D520" i="4"/>
  <c r="E520" i="4"/>
  <c r="F520" i="4"/>
  <c r="G520" i="4"/>
  <c r="C521" i="4"/>
  <c r="D521" i="4"/>
  <c r="E521" i="4"/>
  <c r="F521" i="4"/>
  <c r="G521" i="4"/>
  <c r="C522" i="4"/>
  <c r="D522" i="4"/>
  <c r="E522" i="4"/>
  <c r="F522" i="4"/>
  <c r="G522" i="4"/>
  <c r="C523" i="4"/>
  <c r="D523" i="4"/>
  <c r="E523" i="4"/>
  <c r="F523" i="4"/>
  <c r="G523" i="4"/>
  <c r="C524" i="4"/>
  <c r="D524" i="4"/>
  <c r="E524" i="4"/>
  <c r="F524" i="4"/>
  <c r="G524" i="4"/>
  <c r="D455" i="4"/>
  <c r="E455" i="4"/>
  <c r="F455" i="4"/>
  <c r="G455" i="4"/>
  <c r="C455" i="4"/>
  <c r="C530" i="4"/>
  <c r="D608" i="4"/>
  <c r="D612" i="4"/>
  <c r="D613" i="4"/>
  <c r="D865" i="4"/>
  <c r="D867" i="4"/>
  <c r="D870" i="4"/>
  <c r="D880" i="4"/>
  <c r="C536" i="4"/>
  <c r="D543" i="4"/>
  <c r="G258" i="4"/>
  <c r="G563" i="4"/>
  <c r="G792" i="4"/>
  <c r="G1466" i="4" s="1"/>
  <c r="F269" i="4"/>
  <c r="C584" i="4"/>
  <c r="C585" i="4"/>
  <c r="F810" i="4"/>
  <c r="F1484" i="4" s="1"/>
  <c r="C690" i="4"/>
  <c r="C705" i="4"/>
  <c r="F709" i="4"/>
  <c r="F1383" i="4" s="1"/>
  <c r="F713" i="4"/>
  <c r="F1387" i="4" s="1"/>
  <c r="K3" i="4"/>
  <c r="F16" i="17"/>
  <c r="F18" i="17"/>
  <c r="F20" i="17"/>
  <c r="I18" i="17"/>
  <c r="I16" i="17"/>
  <c r="J27" i="17" s="1"/>
  <c r="K4" i="4"/>
  <c r="F18" i="16"/>
  <c r="F16" i="16"/>
  <c r="I18" i="16"/>
  <c r="I16" i="16"/>
  <c r="H27" i="16" s="1"/>
  <c r="F16" i="18"/>
  <c r="H27" i="18" s="1"/>
  <c r="F14" i="18"/>
  <c r="I16" i="18"/>
  <c r="I14" i="18"/>
  <c r="H25" i="18" s="1"/>
  <c r="K2" i="4"/>
  <c r="I16" i="21"/>
  <c r="F16" i="21"/>
  <c r="I18" i="21"/>
  <c r="F18" i="21"/>
  <c r="F20" i="21"/>
  <c r="D1495" i="4"/>
  <c r="C1457" i="4"/>
  <c r="C1495" i="4"/>
  <c r="I19" i="20"/>
  <c r="F19" i="20"/>
  <c r="I21" i="20"/>
  <c r="F21" i="20"/>
  <c r="G32" i="20" s="1"/>
  <c r="C859" i="4"/>
  <c r="C634" i="4"/>
  <c r="C617" i="4"/>
  <c r="E542" i="4"/>
  <c r="C446" i="4"/>
  <c r="E1433" i="4"/>
  <c r="E1434" i="4"/>
  <c r="E1435" i="4"/>
  <c r="E1436" i="4"/>
  <c r="E1442" i="4"/>
  <c r="E1444" i="4"/>
  <c r="E1445" i="4"/>
  <c r="E1449" i="4"/>
  <c r="E1450" i="4"/>
  <c r="E1453" i="4"/>
  <c r="E1458" i="4"/>
  <c r="E1459" i="4"/>
  <c r="E1460" i="4"/>
  <c r="E1461" i="4"/>
  <c r="E1467" i="4"/>
  <c r="E1469" i="4"/>
  <c r="E1473" i="4"/>
  <c r="E1474" i="4"/>
  <c r="E1475" i="4"/>
  <c r="E1481" i="4"/>
  <c r="E1483" i="4"/>
  <c r="E1484" i="4"/>
  <c r="E1485" i="4"/>
  <c r="E1489" i="4"/>
  <c r="E1492" i="4"/>
  <c r="E1497" i="4"/>
  <c r="E1428" i="4"/>
  <c r="I20" i="21"/>
  <c r="F14" i="21"/>
  <c r="C1437" i="4"/>
  <c r="C1441" i="4"/>
  <c r="C1443" i="4"/>
  <c r="C1449" i="4"/>
  <c r="D1449" i="4"/>
  <c r="C1455" i="4"/>
  <c r="C1465" i="4"/>
  <c r="D1465" i="4"/>
  <c r="C1467" i="4"/>
  <c r="C1469" i="4"/>
  <c r="C1479" i="4"/>
  <c r="D1481" i="4"/>
  <c r="C1487" i="4"/>
  <c r="C1489" i="4"/>
  <c r="C1491" i="4"/>
  <c r="C1356" i="4"/>
  <c r="C1360" i="4"/>
  <c r="C1362" i="4"/>
  <c r="D1362" i="4"/>
  <c r="D1368" i="4"/>
  <c r="D1372" i="4"/>
  <c r="C1380" i="4"/>
  <c r="C1384" i="4"/>
  <c r="C1386" i="4"/>
  <c r="C1388" i="4"/>
  <c r="C1396" i="4"/>
  <c r="C1398" i="4"/>
  <c r="C1400" i="4"/>
  <c r="C1404" i="4"/>
  <c r="D1404" i="4"/>
  <c r="C1410" i="4"/>
  <c r="D1416" i="4"/>
  <c r="C1418" i="4"/>
  <c r="C1420" i="4"/>
  <c r="D1420" i="4"/>
  <c r="I23" i="20"/>
  <c r="F17" i="20"/>
  <c r="E1345" i="4"/>
  <c r="E1339" i="4"/>
  <c r="C1337" i="4"/>
  <c r="E1321" i="4"/>
  <c r="E1319" i="4"/>
  <c r="C1319" i="4"/>
  <c r="C1311" i="4"/>
  <c r="C1305" i="4"/>
  <c r="E1298" i="4"/>
  <c r="D1293" i="4"/>
  <c r="E1284" i="4"/>
  <c r="C1281" i="4"/>
  <c r="E1280" i="4"/>
  <c r="G1263" i="4"/>
  <c r="F1263" i="4"/>
  <c r="E1252" i="4"/>
  <c r="D1248" i="4"/>
  <c r="C1248" i="4"/>
  <c r="G1246" i="4"/>
  <c r="C1238" i="4"/>
  <c r="E1237" i="4"/>
  <c r="E1386" i="4" s="1"/>
  <c r="G1235" i="4"/>
  <c r="F1234" i="4"/>
  <c r="F1232" i="4"/>
  <c r="D1232" i="4"/>
  <c r="C1232" i="4"/>
  <c r="G1231" i="4"/>
  <c r="F1230" i="4"/>
  <c r="F1229" i="4"/>
  <c r="G1227" i="4"/>
  <c r="F1227" i="4"/>
  <c r="E1227" i="4"/>
  <c r="F1225" i="4"/>
  <c r="G1224" i="4"/>
  <c r="F1224" i="4"/>
  <c r="F1223" i="4"/>
  <c r="D1222" i="4"/>
  <c r="G1220" i="4"/>
  <c r="F1220" i="4"/>
  <c r="E1220" i="4"/>
  <c r="C1220" i="4"/>
  <c r="E1218" i="4"/>
  <c r="G1217" i="4"/>
  <c r="C1216" i="4"/>
  <c r="G1215" i="4"/>
  <c r="G1213" i="4"/>
  <c r="E1213" i="4"/>
  <c r="G1212" i="4"/>
  <c r="F1212" i="4"/>
  <c r="F1211" i="4"/>
  <c r="G1208" i="4"/>
  <c r="F1208" i="4"/>
  <c r="C1208" i="4"/>
  <c r="G1207" i="4"/>
  <c r="G1205" i="4"/>
  <c r="E1205" i="4"/>
  <c r="G1204" i="4"/>
  <c r="E1203" i="4"/>
  <c r="C1059" i="4"/>
  <c r="C1069" i="4"/>
  <c r="D1069" i="4"/>
  <c r="D1071" i="4"/>
  <c r="C1073" i="4"/>
  <c r="C1082" i="4"/>
  <c r="C1093" i="4"/>
  <c r="C1095" i="4"/>
  <c r="E1105" i="4"/>
  <c r="E1107" i="4"/>
  <c r="E1109" i="4"/>
  <c r="E1111" i="4"/>
  <c r="F1048" i="4"/>
  <c r="E1048" i="4"/>
  <c r="D1048" i="4"/>
  <c r="C1048" i="4"/>
  <c r="E1046" i="4"/>
  <c r="C1046" i="4"/>
  <c r="G1045" i="4"/>
  <c r="C1044" i="4"/>
  <c r="E1043" i="4"/>
  <c r="E1041" i="4"/>
  <c r="G1039" i="4"/>
  <c r="F1039" i="4"/>
  <c r="E1039" i="4"/>
  <c r="G1038" i="4"/>
  <c r="F1037" i="4"/>
  <c r="G1036" i="4"/>
  <c r="C1036" i="4"/>
  <c r="G1035" i="4"/>
  <c r="F1035" i="4"/>
  <c r="G1033" i="4"/>
  <c r="E1033" i="4"/>
  <c r="G1032" i="4"/>
  <c r="F1032" i="4"/>
  <c r="F1031" i="4"/>
  <c r="F1030" i="4"/>
  <c r="E1029" i="4"/>
  <c r="G1028" i="4"/>
  <c r="F1028" i="4"/>
  <c r="E1028" i="4"/>
  <c r="F1026" i="4"/>
  <c r="D1026" i="4"/>
  <c r="C1026" i="4"/>
  <c r="G1024" i="4"/>
  <c r="F1024" i="4"/>
  <c r="G1023" i="4"/>
  <c r="E1022" i="4"/>
  <c r="D1022" i="4"/>
  <c r="C1022" i="4"/>
  <c r="G1021" i="4"/>
  <c r="D1020" i="4"/>
  <c r="G1019" i="4"/>
  <c r="F1018" i="4"/>
  <c r="E1018" i="4"/>
  <c r="C1018" i="4"/>
  <c r="E1016" i="4"/>
  <c r="G1015" i="4"/>
  <c r="F1015" i="4"/>
  <c r="E1015" i="4"/>
  <c r="E1014" i="4"/>
  <c r="F1013" i="4"/>
  <c r="G1012" i="4"/>
  <c r="C1012" i="4"/>
  <c r="G1011" i="4"/>
  <c r="F1011" i="4"/>
  <c r="F1010" i="4"/>
  <c r="G1009" i="4"/>
  <c r="F1009" i="4"/>
  <c r="E1009" i="4"/>
  <c r="G1008" i="4"/>
  <c r="F1007" i="4"/>
  <c r="G1006" i="4"/>
  <c r="F1006" i="4"/>
  <c r="E1006" i="4"/>
  <c r="G1005" i="4"/>
  <c r="G1004" i="4"/>
  <c r="E1004" i="4"/>
  <c r="G1003" i="4"/>
  <c r="F1003" i="4"/>
  <c r="E1003" i="4"/>
  <c r="E1002" i="4"/>
  <c r="E1001" i="4"/>
  <c r="G1000" i="4"/>
  <c r="F1000" i="4"/>
  <c r="E1000" i="4"/>
  <c r="G998" i="4"/>
  <c r="E998" i="4"/>
  <c r="C998" i="4"/>
  <c r="G997" i="4"/>
  <c r="G996" i="4"/>
  <c r="C996" i="4"/>
  <c r="F995" i="4"/>
  <c r="F994" i="4"/>
  <c r="E994" i="4"/>
  <c r="D994" i="4"/>
  <c r="F993" i="4"/>
  <c r="D993" i="4"/>
  <c r="G992" i="4"/>
  <c r="F992" i="4"/>
  <c r="E992" i="4"/>
  <c r="F991" i="4"/>
  <c r="G990" i="4"/>
  <c r="F990" i="4"/>
  <c r="E990" i="4"/>
  <c r="D990" i="4"/>
  <c r="F989" i="4"/>
  <c r="G988" i="4"/>
  <c r="F988" i="4"/>
  <c r="E988" i="4"/>
  <c r="D988" i="4"/>
  <c r="F987" i="4"/>
  <c r="G986" i="4"/>
  <c r="F986" i="4"/>
  <c r="E986" i="4"/>
  <c r="C986" i="4"/>
  <c r="E985" i="4"/>
  <c r="F984" i="4"/>
  <c r="E984" i="4"/>
  <c r="D984" i="4"/>
  <c r="C984" i="4"/>
  <c r="E983" i="4"/>
  <c r="F982" i="4"/>
  <c r="E982" i="4"/>
  <c r="D982" i="4"/>
  <c r="C982" i="4"/>
  <c r="E981" i="4"/>
  <c r="F980" i="4"/>
  <c r="E980" i="4"/>
  <c r="C980" i="4"/>
  <c r="G979" i="4"/>
  <c r="D379" i="4"/>
  <c r="G32" i="15"/>
  <c r="G35" i="15"/>
  <c r="I20" i="17"/>
  <c r="C35" i="15"/>
  <c r="C443" i="4"/>
  <c r="D444" i="4"/>
  <c r="D293" i="4"/>
  <c r="C294" i="4"/>
  <c r="D142" i="4"/>
  <c r="C144" i="4"/>
  <c r="E681" i="4"/>
  <c r="F681" i="4"/>
  <c r="F1355" i="4" s="1"/>
  <c r="E682" i="4"/>
  <c r="C683" i="4"/>
  <c r="F688" i="4"/>
  <c r="F1362" i="4" s="1"/>
  <c r="G688" i="4"/>
  <c r="G1362" i="4" s="1"/>
  <c r="F689" i="4"/>
  <c r="F1363" i="4" s="1"/>
  <c r="E693" i="4"/>
  <c r="C695" i="4"/>
  <c r="D695" i="4"/>
  <c r="C699" i="4"/>
  <c r="G700" i="4"/>
  <c r="G1374" i="4" s="1"/>
  <c r="E701" i="4"/>
  <c r="D702" i="4"/>
  <c r="E702" i="4"/>
  <c r="D703" i="4"/>
  <c r="G704" i="4"/>
  <c r="G1378" i="4" s="1"/>
  <c r="F705" i="4"/>
  <c r="F1379" i="4" s="1"/>
  <c r="E707" i="4"/>
  <c r="C708" i="4"/>
  <c r="F708" i="4"/>
  <c r="F1382" i="4" s="1"/>
  <c r="G708" i="4"/>
  <c r="G1382" i="4" s="1"/>
  <c r="F712" i="4"/>
  <c r="F1386" i="4" s="1"/>
  <c r="G712" i="4"/>
  <c r="G1386" i="4" s="1"/>
  <c r="E713" i="4"/>
  <c r="D714" i="4"/>
  <c r="G715" i="4"/>
  <c r="G1389" i="4" s="1"/>
  <c r="G716" i="4"/>
  <c r="G1390" i="4" s="1"/>
  <c r="D718" i="4"/>
  <c r="G719" i="4"/>
  <c r="G1393" i="4" s="1"/>
  <c r="G720" i="4"/>
  <c r="G1394" i="4" s="1"/>
  <c r="E721" i="4"/>
  <c r="D722" i="4"/>
  <c r="C723" i="4"/>
  <c r="F725" i="4"/>
  <c r="F1399" i="4" s="1"/>
  <c r="D726" i="4"/>
  <c r="C727" i="4"/>
  <c r="F728" i="4"/>
  <c r="F1402" i="4" s="1"/>
  <c r="F729" i="4"/>
  <c r="F1403" i="4" s="1"/>
  <c r="D730" i="4"/>
  <c r="F732" i="4"/>
  <c r="F1406" i="4" s="1"/>
  <c r="F733" i="4"/>
  <c r="F1407" i="4" s="1"/>
  <c r="D734" i="4"/>
  <c r="C735" i="4"/>
  <c r="G735" i="4"/>
  <c r="G1409" i="4" s="1"/>
  <c r="G736" i="4"/>
  <c r="G1410" i="4" s="1"/>
  <c r="C739" i="4"/>
  <c r="G739" i="4"/>
  <c r="G1413" i="4" s="1"/>
  <c r="E741" i="4"/>
  <c r="E742" i="4"/>
  <c r="C743" i="4"/>
  <c r="D743" i="4"/>
  <c r="E746" i="4"/>
  <c r="F748" i="4"/>
  <c r="F1422" i="4" s="1"/>
  <c r="E749" i="4"/>
  <c r="F749" i="4"/>
  <c r="F757" i="4"/>
  <c r="F1431" i="4" s="1"/>
  <c r="E758" i="4"/>
  <c r="D760" i="4"/>
  <c r="E762" i="4"/>
  <c r="D763" i="4"/>
  <c r="C764" i="4"/>
  <c r="D764" i="4"/>
  <c r="G764" i="4"/>
  <c r="G1438" i="4" s="1"/>
  <c r="D768" i="4"/>
  <c r="F769" i="4"/>
  <c r="F1443" i="4" s="1"/>
  <c r="E770" i="4"/>
  <c r="D772" i="4"/>
  <c r="C773" i="4"/>
  <c r="F773" i="4"/>
  <c r="F1447" i="4" s="1"/>
  <c r="D776" i="4"/>
  <c r="F777" i="4"/>
  <c r="F1451" i="4" s="1"/>
  <c r="E778" i="4"/>
  <c r="F778" i="4"/>
  <c r="F1452" i="4" s="1"/>
  <c r="D779" i="4"/>
  <c r="G780" i="4"/>
  <c r="G1454" i="4" s="1"/>
  <c r="E782" i="4"/>
  <c r="F782" i="4"/>
  <c r="F1456" i="4" s="1"/>
  <c r="D783" i="4"/>
  <c r="E786" i="4"/>
  <c r="F786" i="4"/>
  <c r="F1460" i="4" s="1"/>
  <c r="D787" i="4"/>
  <c r="F789" i="4"/>
  <c r="F1463" i="4" s="1"/>
  <c r="D791" i="4"/>
  <c r="C792" i="4"/>
  <c r="D792" i="4"/>
  <c r="C793" i="4"/>
  <c r="F793" i="4"/>
  <c r="F1467" i="4" s="1"/>
  <c r="D796" i="4"/>
  <c r="F797" i="4"/>
  <c r="F1471" i="4" s="1"/>
  <c r="E798" i="4"/>
  <c r="F798" i="4"/>
  <c r="F1472" i="4" s="1"/>
  <c r="D799" i="4"/>
  <c r="C801" i="4"/>
  <c r="G801" i="4"/>
  <c r="G1475" i="4" s="1"/>
  <c r="E802" i="4"/>
  <c r="F802" i="4"/>
  <c r="F1476" i="4" s="1"/>
  <c r="C804" i="4"/>
  <c r="C805" i="4"/>
  <c r="F805" i="4"/>
  <c r="F1479" i="4" s="1"/>
  <c r="F807" i="4"/>
  <c r="F1481" i="4" s="1"/>
  <c r="G808" i="4"/>
  <c r="G1482" i="4" s="1"/>
  <c r="C809" i="4"/>
  <c r="F809" i="4"/>
  <c r="F1483" i="4" s="1"/>
  <c r="E810" i="4"/>
  <c r="D811" i="4"/>
  <c r="E814" i="4"/>
  <c r="F814" i="4"/>
  <c r="F1488" i="4" s="1"/>
  <c r="D815" i="4"/>
  <c r="E815" i="4"/>
  <c r="C816" i="4"/>
  <c r="F817" i="4"/>
  <c r="F1491" i="4" s="1"/>
  <c r="D819" i="4"/>
  <c r="C820" i="4"/>
  <c r="C821" i="4"/>
  <c r="F821" i="4"/>
  <c r="F1495" i="4" s="1"/>
  <c r="D822" i="4"/>
  <c r="E822" i="4"/>
  <c r="C824" i="4"/>
  <c r="D824" i="4"/>
  <c r="G824" i="4"/>
  <c r="C831" i="4"/>
  <c r="G831" i="4"/>
  <c r="C832" i="4"/>
  <c r="C833" i="4"/>
  <c r="D833" i="4"/>
  <c r="C834" i="4"/>
  <c r="D834" i="4"/>
  <c r="G834" i="4"/>
  <c r="C835" i="4"/>
  <c r="D836" i="4"/>
  <c r="C837" i="4"/>
  <c r="D837" i="4"/>
  <c r="G837" i="4"/>
  <c r="C838" i="4"/>
  <c r="D838" i="4"/>
  <c r="C840" i="4"/>
  <c r="D840" i="4"/>
  <c r="G840" i="4"/>
  <c r="C841" i="4"/>
  <c r="D841" i="4"/>
  <c r="G841" i="4"/>
  <c r="C844" i="4"/>
  <c r="G844" i="4"/>
  <c r="C845" i="4"/>
  <c r="G845" i="4"/>
  <c r="C846" i="4"/>
  <c r="G846" i="4"/>
  <c r="E848" i="4"/>
  <c r="G848" i="4"/>
  <c r="C849" i="4"/>
  <c r="G849" i="4"/>
  <c r="C850" i="4"/>
  <c r="C851" i="4"/>
  <c r="C852" i="4"/>
  <c r="D852" i="4"/>
  <c r="G852" i="4"/>
  <c r="C853" i="4"/>
  <c r="G853" i="4"/>
  <c r="C854" i="4"/>
  <c r="C855" i="4"/>
  <c r="D855" i="4"/>
  <c r="G855" i="4"/>
  <c r="D856" i="4"/>
  <c r="G856" i="4"/>
  <c r="C857" i="4"/>
  <c r="G857" i="4"/>
  <c r="C858" i="4"/>
  <c r="G858" i="4"/>
  <c r="G859" i="4"/>
  <c r="C860" i="4"/>
  <c r="G860" i="4"/>
  <c r="C862" i="4"/>
  <c r="C863" i="4"/>
  <c r="G863" i="4"/>
  <c r="C864" i="4"/>
  <c r="G864" i="4"/>
  <c r="C865" i="4"/>
  <c r="C867" i="4"/>
  <c r="G867" i="4"/>
  <c r="C868" i="4"/>
  <c r="G868" i="4"/>
  <c r="C869" i="4"/>
  <c r="G869" i="4"/>
  <c r="E871" i="4"/>
  <c r="G871" i="4"/>
  <c r="C872" i="4"/>
  <c r="G872" i="4"/>
  <c r="C873" i="4"/>
  <c r="G873" i="4"/>
  <c r="G875" i="4"/>
  <c r="C876" i="4"/>
  <c r="G876" i="4"/>
  <c r="C877" i="4"/>
  <c r="G877" i="4"/>
  <c r="G878" i="4"/>
  <c r="C880" i="4"/>
  <c r="E880" i="4"/>
  <c r="G880" i="4"/>
  <c r="C881" i="4"/>
  <c r="C882" i="4"/>
  <c r="G882" i="4"/>
  <c r="G883" i="4"/>
  <c r="C884" i="4"/>
  <c r="G884" i="4"/>
  <c r="G885" i="4"/>
  <c r="C886" i="4"/>
  <c r="G886" i="4"/>
  <c r="G887" i="4"/>
  <c r="C888" i="4"/>
  <c r="G888" i="4"/>
  <c r="C889" i="4"/>
  <c r="D889" i="4"/>
  <c r="G889" i="4"/>
  <c r="G890" i="4"/>
  <c r="D891" i="4"/>
  <c r="G891" i="4"/>
  <c r="C892" i="4"/>
  <c r="D892" i="4"/>
  <c r="G892" i="4"/>
  <c r="C894" i="4"/>
  <c r="D894" i="4"/>
  <c r="G894" i="4"/>
  <c r="C895" i="4"/>
  <c r="D895" i="4"/>
  <c r="G895" i="4"/>
  <c r="C897" i="4"/>
  <c r="D897" i="4"/>
  <c r="G897" i="4"/>
  <c r="G898" i="4"/>
  <c r="C899" i="4"/>
  <c r="D899" i="4"/>
  <c r="C606" i="4"/>
  <c r="G606" i="4"/>
  <c r="G1280" i="4" s="1"/>
  <c r="C607" i="4"/>
  <c r="G607" i="4"/>
  <c r="G1281" i="4" s="1"/>
  <c r="C608" i="4"/>
  <c r="G608" i="4"/>
  <c r="G1282" i="4" s="1"/>
  <c r="G609" i="4"/>
  <c r="G1283" i="4" s="1"/>
  <c r="C610" i="4"/>
  <c r="G610" i="4"/>
  <c r="C611" i="4"/>
  <c r="G611" i="4"/>
  <c r="G1285" i="4" s="1"/>
  <c r="C612" i="4"/>
  <c r="G612" i="4"/>
  <c r="G1286" i="4" s="1"/>
  <c r="C613" i="4"/>
  <c r="E613" i="4"/>
  <c r="G613" i="4"/>
  <c r="C614" i="4"/>
  <c r="G614" i="4"/>
  <c r="G1288" i="4" s="1"/>
  <c r="C615" i="4"/>
  <c r="G615" i="4"/>
  <c r="G1289" i="4" s="1"/>
  <c r="C616" i="4"/>
  <c r="G616" i="4"/>
  <c r="G1290" i="4" s="1"/>
  <c r="G617" i="4"/>
  <c r="G1291" i="4" s="1"/>
  <c r="C618" i="4"/>
  <c r="D618" i="4"/>
  <c r="G618" i="4"/>
  <c r="G1292" i="4" s="1"/>
  <c r="C619" i="4"/>
  <c r="D619" i="4"/>
  <c r="G619" i="4"/>
  <c r="G1293" i="4" s="1"/>
  <c r="C620" i="4"/>
  <c r="D620" i="4"/>
  <c r="G620" i="4"/>
  <c r="C621" i="4"/>
  <c r="D621" i="4"/>
  <c r="G621" i="4"/>
  <c r="G1295" i="4" s="1"/>
  <c r="C622" i="4"/>
  <c r="D622" i="4"/>
  <c r="G622" i="4"/>
  <c r="G1296" i="4" s="1"/>
  <c r="C623" i="4"/>
  <c r="D623" i="4"/>
  <c r="G623" i="4"/>
  <c r="C624" i="4"/>
  <c r="D624" i="4"/>
  <c r="G624" i="4"/>
  <c r="G1298" i="4" s="1"/>
  <c r="C625" i="4"/>
  <c r="D625" i="4"/>
  <c r="G625" i="4"/>
  <c r="G1299" i="4" s="1"/>
  <c r="C626" i="4"/>
  <c r="D626" i="4"/>
  <c r="G626" i="4"/>
  <c r="G1300" i="4" s="1"/>
  <c r="C627" i="4"/>
  <c r="D627" i="4"/>
  <c r="G627" i="4"/>
  <c r="G1301" i="4" s="1"/>
  <c r="C628" i="4"/>
  <c r="D628" i="4"/>
  <c r="G628" i="4"/>
  <c r="C629" i="4"/>
  <c r="D629" i="4"/>
  <c r="G629" i="4"/>
  <c r="G1303" i="4" s="1"/>
  <c r="C630" i="4"/>
  <c r="D630" i="4"/>
  <c r="G630" i="4"/>
  <c r="G1304" i="4" s="1"/>
  <c r="C631" i="4"/>
  <c r="D631" i="4"/>
  <c r="G631" i="4"/>
  <c r="C632" i="4"/>
  <c r="D632" i="4"/>
  <c r="G632" i="4"/>
  <c r="G1306" i="4" s="1"/>
  <c r="C633" i="4"/>
  <c r="D633" i="4"/>
  <c r="G633" i="4"/>
  <c r="G1307" i="4" s="1"/>
  <c r="G634" i="4"/>
  <c r="C635" i="4"/>
  <c r="D635" i="4"/>
  <c r="G635" i="4"/>
  <c r="G1309" i="4" s="1"/>
  <c r="C636" i="4"/>
  <c r="D636" i="4"/>
  <c r="G636" i="4"/>
  <c r="G1310" i="4" s="1"/>
  <c r="C637" i="4"/>
  <c r="D637" i="4"/>
  <c r="G637" i="4"/>
  <c r="C638" i="4"/>
  <c r="D638" i="4"/>
  <c r="G638" i="4"/>
  <c r="G1312" i="4" s="1"/>
  <c r="C639" i="4"/>
  <c r="D639" i="4"/>
  <c r="G639" i="4"/>
  <c r="G1313" i="4" s="1"/>
  <c r="C640" i="4"/>
  <c r="D640" i="4"/>
  <c r="G640" i="4"/>
  <c r="G1314" i="4" s="1"/>
  <c r="C641" i="4"/>
  <c r="D641" i="4"/>
  <c r="G641" i="4"/>
  <c r="G1315" i="4" s="1"/>
  <c r="C642" i="4"/>
  <c r="D642" i="4"/>
  <c r="G642" i="4"/>
  <c r="C643" i="4"/>
  <c r="D643" i="4"/>
  <c r="G643" i="4"/>
  <c r="G1317" i="4" s="1"/>
  <c r="C644" i="4"/>
  <c r="D644" i="4"/>
  <c r="G644" i="4"/>
  <c r="G1318" i="4" s="1"/>
  <c r="C645" i="4"/>
  <c r="D645" i="4"/>
  <c r="G645" i="4"/>
  <c r="C646" i="4"/>
  <c r="D646" i="4"/>
  <c r="G646" i="4"/>
  <c r="G1320" i="4" s="1"/>
  <c r="C647" i="4"/>
  <c r="D647" i="4"/>
  <c r="G647" i="4"/>
  <c r="G1321" i="4" s="1"/>
  <c r="C648" i="4"/>
  <c r="D648" i="4"/>
  <c r="G648" i="4"/>
  <c r="G1322" i="4" s="1"/>
  <c r="C649" i="4"/>
  <c r="D649" i="4"/>
  <c r="G649" i="4"/>
  <c r="G1323" i="4" s="1"/>
  <c r="C650" i="4"/>
  <c r="D650" i="4"/>
  <c r="G650" i="4"/>
  <c r="C651" i="4"/>
  <c r="D651" i="4"/>
  <c r="G651" i="4"/>
  <c r="G1325" i="4" s="1"/>
  <c r="C652" i="4"/>
  <c r="D652" i="4"/>
  <c r="G652" i="4"/>
  <c r="G1326" i="4" s="1"/>
  <c r="C653" i="4"/>
  <c r="D653" i="4"/>
  <c r="G653" i="4"/>
  <c r="C654" i="4"/>
  <c r="D654" i="4"/>
  <c r="G654" i="4"/>
  <c r="G1328" i="4" s="1"/>
  <c r="C655" i="4"/>
  <c r="D655" i="4"/>
  <c r="G655" i="4"/>
  <c r="G1329" i="4" s="1"/>
  <c r="C656" i="4"/>
  <c r="D656" i="4"/>
  <c r="G656" i="4"/>
  <c r="G1330" i="4" s="1"/>
  <c r="C657" i="4"/>
  <c r="D657" i="4"/>
  <c r="G657" i="4"/>
  <c r="G1331" i="4" s="1"/>
  <c r="C658" i="4"/>
  <c r="D658" i="4"/>
  <c r="G658" i="4"/>
  <c r="C659" i="4"/>
  <c r="D659" i="4"/>
  <c r="G659" i="4"/>
  <c r="G1333" i="4" s="1"/>
  <c r="C660" i="4"/>
  <c r="D660" i="4"/>
  <c r="G660" i="4"/>
  <c r="G1334" i="4" s="1"/>
  <c r="C661" i="4"/>
  <c r="D661" i="4"/>
  <c r="G661" i="4"/>
  <c r="C662" i="4"/>
  <c r="D662" i="4"/>
  <c r="G662" i="4"/>
  <c r="G1336" i="4" s="1"/>
  <c r="C663" i="4"/>
  <c r="D663" i="4"/>
  <c r="G663" i="4"/>
  <c r="G1337" i="4" s="1"/>
  <c r="C664" i="4"/>
  <c r="D664" i="4"/>
  <c r="G664" i="4"/>
  <c r="G1338" i="4" s="1"/>
  <c r="C665" i="4"/>
  <c r="D665" i="4"/>
  <c r="G665" i="4"/>
  <c r="G1339" i="4" s="1"/>
  <c r="C666" i="4"/>
  <c r="D666" i="4"/>
  <c r="G666" i="4"/>
  <c r="C667" i="4"/>
  <c r="D667" i="4"/>
  <c r="G667" i="4"/>
  <c r="G1341" i="4" s="1"/>
  <c r="C668" i="4"/>
  <c r="D668" i="4"/>
  <c r="G668" i="4"/>
  <c r="G1342" i="4" s="1"/>
  <c r="C669" i="4"/>
  <c r="D669" i="4"/>
  <c r="G669" i="4"/>
  <c r="C670" i="4"/>
  <c r="D670" i="4"/>
  <c r="G670" i="4"/>
  <c r="G1344" i="4" s="1"/>
  <c r="C671" i="4"/>
  <c r="D671" i="4"/>
  <c r="G671" i="4"/>
  <c r="G1345" i="4" s="1"/>
  <c r="C672" i="4"/>
  <c r="D672" i="4"/>
  <c r="G672" i="4"/>
  <c r="G1346" i="4" s="1"/>
  <c r="G673" i="4"/>
  <c r="G1347" i="4" s="1"/>
  <c r="C674" i="4"/>
  <c r="D674" i="4"/>
  <c r="G674" i="4"/>
  <c r="G605" i="4"/>
  <c r="G1279" i="4" s="1"/>
  <c r="C531" i="4"/>
  <c r="D531" i="4"/>
  <c r="G531" i="4"/>
  <c r="D532" i="4"/>
  <c r="F532" i="4"/>
  <c r="G532" i="4"/>
  <c r="E533" i="4"/>
  <c r="F533" i="4"/>
  <c r="D534" i="4"/>
  <c r="E534" i="4"/>
  <c r="F534" i="4"/>
  <c r="G534" i="4"/>
  <c r="C535" i="4"/>
  <c r="D535" i="4"/>
  <c r="E535" i="4"/>
  <c r="F536" i="4"/>
  <c r="G536" i="4"/>
  <c r="E537" i="4"/>
  <c r="F537" i="4"/>
  <c r="D538" i="4"/>
  <c r="E538" i="4"/>
  <c r="C539" i="4"/>
  <c r="G539" i="4"/>
  <c r="C540" i="4"/>
  <c r="F540" i="4"/>
  <c r="G540" i="4"/>
  <c r="E541" i="4"/>
  <c r="F541" i="4"/>
  <c r="C543" i="4"/>
  <c r="C544" i="4"/>
  <c r="F544" i="4"/>
  <c r="C545" i="4"/>
  <c r="E545" i="4"/>
  <c r="F545" i="4"/>
  <c r="D546" i="4"/>
  <c r="F546" i="4"/>
  <c r="C547" i="4"/>
  <c r="D547" i="4"/>
  <c r="G547" i="4"/>
  <c r="C548" i="4"/>
  <c r="F548" i="4"/>
  <c r="C549" i="4"/>
  <c r="E549" i="4"/>
  <c r="D550" i="4"/>
  <c r="E550" i="4"/>
  <c r="C551" i="4"/>
  <c r="D551" i="4"/>
  <c r="G551" i="4"/>
  <c r="C552" i="4"/>
  <c r="E552" i="4"/>
  <c r="F552" i="4"/>
  <c r="G552" i="4"/>
  <c r="E553" i="4"/>
  <c r="G553" i="4"/>
  <c r="D554" i="4"/>
  <c r="E554" i="4"/>
  <c r="C555" i="4"/>
  <c r="D555" i="4"/>
  <c r="G555" i="4"/>
  <c r="C556" i="4"/>
  <c r="F556" i="4"/>
  <c r="E557" i="4"/>
  <c r="F557" i="4"/>
  <c r="D558" i="4"/>
  <c r="E558" i="4"/>
  <c r="C560" i="4"/>
  <c r="F560" i="4"/>
  <c r="E561" i="4"/>
  <c r="F561" i="4"/>
  <c r="D562" i="4"/>
  <c r="E562" i="4"/>
  <c r="F562" i="4"/>
  <c r="C563" i="4"/>
  <c r="D563" i="4"/>
  <c r="F564" i="4"/>
  <c r="G564" i="4"/>
  <c r="E565" i="4"/>
  <c r="F565" i="4"/>
  <c r="D566" i="4"/>
  <c r="E566" i="4"/>
  <c r="C567" i="4"/>
  <c r="E567" i="4"/>
  <c r="G567" i="4"/>
  <c r="C568" i="4"/>
  <c r="F568" i="4"/>
  <c r="G568" i="4"/>
  <c r="E569" i="4"/>
  <c r="F569" i="4"/>
  <c r="D570" i="4"/>
  <c r="C571" i="4"/>
  <c r="D571" i="4"/>
  <c r="C572" i="4"/>
  <c r="F572" i="4"/>
  <c r="G572" i="4"/>
  <c r="E573" i="4"/>
  <c r="D574" i="4"/>
  <c r="E574" i="4"/>
  <c r="C575" i="4"/>
  <c r="D575" i="4"/>
  <c r="E575" i="4"/>
  <c r="C576" i="4"/>
  <c r="F576" i="4"/>
  <c r="E577" i="4"/>
  <c r="F577" i="4"/>
  <c r="D578" i="4"/>
  <c r="E578" i="4"/>
  <c r="F578" i="4"/>
  <c r="C579" i="4"/>
  <c r="D579" i="4"/>
  <c r="F579" i="4"/>
  <c r="C580" i="4"/>
  <c r="F580" i="4"/>
  <c r="E581" i="4"/>
  <c r="F581" i="4"/>
  <c r="D582" i="4"/>
  <c r="E582" i="4"/>
  <c r="F582" i="4"/>
  <c r="C583" i="4"/>
  <c r="D583" i="4"/>
  <c r="G583" i="4"/>
  <c r="F584" i="4"/>
  <c r="E585" i="4"/>
  <c r="F585" i="4"/>
  <c r="D586" i="4"/>
  <c r="E586" i="4"/>
  <c r="C587" i="4"/>
  <c r="C588" i="4"/>
  <c r="F588" i="4"/>
  <c r="E589" i="4"/>
  <c r="F589" i="4"/>
  <c r="D590" i="4"/>
  <c r="C591" i="4"/>
  <c r="D591" i="4"/>
  <c r="C592" i="4"/>
  <c r="F592" i="4"/>
  <c r="E593" i="4"/>
  <c r="D594" i="4"/>
  <c r="E594" i="4"/>
  <c r="C595" i="4"/>
  <c r="D595" i="4"/>
  <c r="E595" i="4"/>
  <c r="C596" i="4"/>
  <c r="F596" i="4"/>
  <c r="E597" i="4"/>
  <c r="F597" i="4"/>
  <c r="C599" i="4"/>
  <c r="D599" i="4"/>
  <c r="G530" i="4"/>
  <c r="I18" i="18"/>
  <c r="F12" i="18"/>
  <c r="F14" i="17"/>
  <c r="I20" i="16"/>
  <c r="F14" i="16"/>
  <c r="D230" i="4"/>
  <c r="G379" i="4"/>
  <c r="E379" i="4"/>
  <c r="D445" i="4"/>
  <c r="G440" i="4"/>
  <c r="G1114" i="4" s="1"/>
  <c r="C440" i="4"/>
  <c r="D439" i="4"/>
  <c r="G438" i="4"/>
  <c r="G1112" i="4" s="1"/>
  <c r="C438" i="4"/>
  <c r="D437" i="4"/>
  <c r="G436" i="4"/>
  <c r="G1110" i="4" s="1"/>
  <c r="C436" i="4"/>
  <c r="D435" i="4"/>
  <c r="G434" i="4"/>
  <c r="G1108" i="4" s="1"/>
  <c r="C434" i="4"/>
  <c r="D433" i="4"/>
  <c r="G432" i="4"/>
  <c r="C432" i="4"/>
  <c r="D431" i="4"/>
  <c r="G430" i="4"/>
  <c r="G1104" i="4" s="1"/>
  <c r="C430" i="4"/>
  <c r="D429" i="4"/>
  <c r="G428" i="4"/>
  <c r="G1102" i="4" s="1"/>
  <c r="C428" i="4"/>
  <c r="D427" i="4"/>
  <c r="G426" i="4"/>
  <c r="G1100" i="4" s="1"/>
  <c r="C426" i="4"/>
  <c r="D425" i="4"/>
  <c r="G424" i="4"/>
  <c r="G1098" i="4" s="1"/>
  <c r="C424" i="4"/>
  <c r="D423" i="4"/>
  <c r="G422" i="4"/>
  <c r="G1096" i="4" s="1"/>
  <c r="C422" i="4"/>
  <c r="D421" i="4"/>
  <c r="G420" i="4"/>
  <c r="G1094" i="4" s="1"/>
  <c r="C420" i="4"/>
  <c r="D419" i="4"/>
  <c r="G418" i="4"/>
  <c r="G1092" i="4" s="1"/>
  <c r="C418" i="4"/>
  <c r="D417" i="4"/>
  <c r="G416" i="4"/>
  <c r="C416" i="4"/>
  <c r="D415" i="4"/>
  <c r="G414" i="4"/>
  <c r="G1088" i="4" s="1"/>
  <c r="C414" i="4"/>
  <c r="D413" i="4"/>
  <c r="G412" i="4"/>
  <c r="G1086" i="4" s="1"/>
  <c r="C412" i="4"/>
  <c r="D411" i="4"/>
  <c r="G410" i="4"/>
  <c r="G1084" i="4" s="1"/>
  <c r="C410" i="4"/>
  <c r="D409" i="4"/>
  <c r="G408" i="4"/>
  <c r="G1082" i="4" s="1"/>
  <c r="C408" i="4"/>
  <c r="D407" i="4"/>
  <c r="G406" i="4"/>
  <c r="G1080" i="4" s="1"/>
  <c r="C406" i="4"/>
  <c r="D405" i="4"/>
  <c r="G404" i="4"/>
  <c r="G1078" i="4" s="1"/>
  <c r="C404" i="4"/>
  <c r="D403" i="4"/>
  <c r="G402" i="4"/>
  <c r="G1076" i="4" s="1"/>
  <c r="C402" i="4"/>
  <c r="D401" i="4"/>
  <c r="G400" i="4"/>
  <c r="C400" i="4"/>
  <c r="D399" i="4"/>
  <c r="G398" i="4"/>
  <c r="G1072" i="4" s="1"/>
  <c r="C398" i="4"/>
  <c r="D397" i="4"/>
  <c r="G396" i="4"/>
  <c r="G1070" i="4" s="1"/>
  <c r="C396" i="4"/>
  <c r="D395" i="4"/>
  <c r="G394" i="4"/>
  <c r="G1068" i="4" s="1"/>
  <c r="C394" i="4"/>
  <c r="D393" i="4"/>
  <c r="G392" i="4"/>
  <c r="G1066" i="4" s="1"/>
  <c r="C392" i="4"/>
  <c r="D391" i="4"/>
  <c r="G390" i="4"/>
  <c r="G1064" i="4" s="1"/>
  <c r="C390" i="4"/>
  <c r="D389" i="4"/>
  <c r="G388" i="4"/>
  <c r="G1062" i="4" s="1"/>
  <c r="C388" i="4"/>
  <c r="D387" i="4"/>
  <c r="G386" i="4"/>
  <c r="G1060" i="4" s="1"/>
  <c r="C386" i="4"/>
  <c r="D385" i="4"/>
  <c r="G384" i="4"/>
  <c r="C384" i="4"/>
  <c r="D383" i="4"/>
  <c r="G382" i="4"/>
  <c r="G1056" i="4" s="1"/>
  <c r="C382" i="4"/>
  <c r="D381" i="4"/>
  <c r="G380" i="4"/>
  <c r="G1054" i="4" s="1"/>
  <c r="C380" i="4"/>
  <c r="G445" i="4"/>
  <c r="G1119" i="4" s="1"/>
  <c r="C445" i="4"/>
  <c r="D440" i="4"/>
  <c r="G439" i="4"/>
  <c r="G1113" i="4" s="1"/>
  <c r="E439" i="4"/>
  <c r="C439" i="4"/>
  <c r="D438" i="4"/>
  <c r="G437" i="4"/>
  <c r="G1111" i="4" s="1"/>
  <c r="E437" i="4"/>
  <c r="C437" i="4"/>
  <c r="D436" i="4"/>
  <c r="G435" i="4"/>
  <c r="G1109" i="4" s="1"/>
  <c r="E435" i="4"/>
  <c r="C435" i="4"/>
  <c r="D434" i="4"/>
  <c r="G433" i="4"/>
  <c r="G1107" i="4" s="1"/>
  <c r="E433" i="4"/>
  <c r="C433" i="4"/>
  <c r="D432" i="4"/>
  <c r="G431" i="4"/>
  <c r="G1105" i="4" s="1"/>
  <c r="E431" i="4"/>
  <c r="C431" i="4"/>
  <c r="D430" i="4"/>
  <c r="G429" i="4"/>
  <c r="G1103" i="4" s="1"/>
  <c r="E429" i="4"/>
  <c r="C429" i="4"/>
  <c r="D428" i="4"/>
  <c r="G427" i="4"/>
  <c r="G1101" i="4" s="1"/>
  <c r="E427" i="4"/>
  <c r="C427" i="4"/>
  <c r="D426" i="4"/>
  <c r="G425" i="4"/>
  <c r="G1099" i="4" s="1"/>
  <c r="E425" i="4"/>
  <c r="C425" i="4"/>
  <c r="D424" i="4"/>
  <c r="G423" i="4"/>
  <c r="G1097" i="4" s="1"/>
  <c r="E423" i="4"/>
  <c r="C423" i="4"/>
  <c r="D422" i="4"/>
  <c r="G421" i="4"/>
  <c r="G1095" i="4" s="1"/>
  <c r="E421" i="4"/>
  <c r="C421" i="4"/>
  <c r="D420" i="4"/>
  <c r="G419" i="4"/>
  <c r="G1093" i="4" s="1"/>
  <c r="E419" i="4"/>
  <c r="C419" i="4"/>
  <c r="D418" i="4"/>
  <c r="G417" i="4"/>
  <c r="G1091" i="4" s="1"/>
  <c r="E417" i="4"/>
  <c r="C417" i="4"/>
  <c r="D416" i="4"/>
  <c r="G415" i="4"/>
  <c r="G1089" i="4" s="1"/>
  <c r="E415" i="4"/>
  <c r="C415" i="4"/>
  <c r="F414" i="4"/>
  <c r="F1088" i="4" s="1"/>
  <c r="D414" i="4"/>
  <c r="G413" i="4"/>
  <c r="G1087" i="4" s="1"/>
  <c r="C413" i="4"/>
  <c r="D412" i="4"/>
  <c r="G411" i="4"/>
  <c r="G1085" i="4" s="1"/>
  <c r="C411" i="4"/>
  <c r="D410" i="4"/>
  <c r="G409" i="4"/>
  <c r="G1083" i="4" s="1"/>
  <c r="C409" i="4"/>
  <c r="D408" i="4"/>
  <c r="G407" i="4"/>
  <c r="G1081" i="4" s="1"/>
  <c r="C407" i="4"/>
  <c r="D406" i="4"/>
  <c r="G405" i="4"/>
  <c r="G1079" i="4" s="1"/>
  <c r="C405" i="4"/>
  <c r="D404" i="4"/>
  <c r="G403" i="4"/>
  <c r="G1077" i="4" s="1"/>
  <c r="C403" i="4"/>
  <c r="D402" i="4"/>
  <c r="G401" i="4"/>
  <c r="G1075" i="4" s="1"/>
  <c r="C401" i="4"/>
  <c r="D400" i="4"/>
  <c r="G399" i="4"/>
  <c r="G1073" i="4" s="1"/>
  <c r="C399" i="4"/>
  <c r="D398" i="4"/>
  <c r="G397" i="4"/>
  <c r="G1071" i="4" s="1"/>
  <c r="C397" i="4"/>
  <c r="D396" i="4"/>
  <c r="G395" i="4"/>
  <c r="G1069" i="4" s="1"/>
  <c r="C395" i="4"/>
  <c r="D394" i="4"/>
  <c r="G393" i="4"/>
  <c r="G1067" i="4" s="1"/>
  <c r="C393" i="4"/>
  <c r="D392" i="4"/>
  <c r="G391" i="4"/>
  <c r="G1065" i="4" s="1"/>
  <c r="C391" i="4"/>
  <c r="D390" i="4"/>
  <c r="G389" i="4"/>
  <c r="G1063" i="4" s="1"/>
  <c r="C389" i="4"/>
  <c r="D388" i="4"/>
  <c r="G387" i="4"/>
  <c r="G1061" i="4" s="1"/>
  <c r="C387" i="4"/>
  <c r="D386" i="4"/>
  <c r="G385" i="4"/>
  <c r="G1059" i="4" s="1"/>
  <c r="C385" i="4"/>
  <c r="D384" i="4"/>
  <c r="G383" i="4"/>
  <c r="G1057" i="4" s="1"/>
  <c r="C383" i="4"/>
  <c r="F382" i="4"/>
  <c r="F1056" i="4" s="1"/>
  <c r="D382" i="4"/>
  <c r="G381" i="4"/>
  <c r="G1055" i="4" s="1"/>
  <c r="C381" i="4"/>
  <c r="D380" i="4"/>
  <c r="G229" i="4"/>
  <c r="G298" i="4"/>
  <c r="C298" i="4"/>
  <c r="F297" i="4"/>
  <c r="D297" i="4"/>
  <c r="E296" i="4"/>
  <c r="F295" i="4"/>
  <c r="C290" i="4"/>
  <c r="D289" i="4"/>
  <c r="E288" i="4"/>
  <c r="F287" i="4"/>
  <c r="D287" i="4"/>
  <c r="G286" i="4"/>
  <c r="C286" i="4"/>
  <c r="D285" i="4"/>
  <c r="E284" i="4"/>
  <c r="F283" i="4"/>
  <c r="C282" i="4"/>
  <c r="D281" i="4"/>
  <c r="E280" i="4"/>
  <c r="F279" i="4"/>
  <c r="C278" i="4"/>
  <c r="D277" i="4"/>
  <c r="E276" i="4"/>
  <c r="F275" i="4"/>
  <c r="E274" i="4"/>
  <c r="C274" i="4"/>
  <c r="D273" i="4"/>
  <c r="E272" i="4"/>
  <c r="F271" i="4"/>
  <c r="C270" i="4"/>
  <c r="D269" i="4"/>
  <c r="E268" i="4"/>
  <c r="C268" i="4"/>
  <c r="F267" i="4"/>
  <c r="G266" i="4"/>
  <c r="C266" i="4"/>
  <c r="D265" i="4"/>
  <c r="E264" i="4"/>
  <c r="F263" i="4"/>
  <c r="C262" i="4"/>
  <c r="F261" i="4"/>
  <c r="D261" i="4"/>
  <c r="E260" i="4"/>
  <c r="F259" i="4"/>
  <c r="C258" i="4"/>
  <c r="D257" i="4"/>
  <c r="E256" i="4"/>
  <c r="F255" i="4"/>
  <c r="D255" i="4"/>
  <c r="G254" i="4"/>
  <c r="C254" i="4"/>
  <c r="D253" i="4"/>
  <c r="E252" i="4"/>
  <c r="F251" i="4"/>
  <c r="G250" i="4"/>
  <c r="C250" i="4"/>
  <c r="D249" i="4"/>
  <c r="G248" i="4"/>
  <c r="E248" i="4"/>
  <c r="F247" i="4"/>
  <c r="G246" i="4"/>
  <c r="C246" i="4"/>
  <c r="D245" i="4"/>
  <c r="E244" i="4"/>
  <c r="F243" i="4"/>
  <c r="E242" i="4"/>
  <c r="C242" i="4"/>
  <c r="D241" i="4"/>
  <c r="E240" i="4"/>
  <c r="F239" i="4"/>
  <c r="G238" i="4"/>
  <c r="C238" i="4"/>
  <c r="D237" i="4"/>
  <c r="E236" i="4"/>
  <c r="C236" i="4"/>
  <c r="F235" i="4"/>
  <c r="C234" i="4"/>
  <c r="D233" i="4"/>
  <c r="E232" i="4"/>
  <c r="F231" i="4"/>
  <c r="C230" i="4"/>
  <c r="G80" i="4"/>
  <c r="F130" i="4"/>
  <c r="E297" i="4"/>
  <c r="F296" i="4"/>
  <c r="G295" i="4"/>
  <c r="C295" i="4"/>
  <c r="D290" i="4"/>
  <c r="E289" i="4"/>
  <c r="F288" i="4"/>
  <c r="C287" i="4"/>
  <c r="D286" i="4"/>
  <c r="E285" i="4"/>
  <c r="F284" i="4"/>
  <c r="C283" i="4"/>
  <c r="D282" i="4"/>
  <c r="E281" i="4"/>
  <c r="F280" i="4"/>
  <c r="G279" i="4"/>
  <c r="C279" i="4"/>
  <c r="D278" i="4"/>
  <c r="E277" i="4"/>
  <c r="F276" i="4"/>
  <c r="G275" i="4"/>
  <c r="C275" i="4"/>
  <c r="D274" i="4"/>
  <c r="E273" i="4"/>
  <c r="F272" i="4"/>
  <c r="G271" i="4"/>
  <c r="C271" i="4"/>
  <c r="F270" i="4"/>
  <c r="D270" i="4"/>
  <c r="E269" i="4"/>
  <c r="F268" i="4"/>
  <c r="G267" i="4"/>
  <c r="C267" i="4"/>
  <c r="D266" i="4"/>
  <c r="E265" i="4"/>
  <c r="F264" i="4"/>
  <c r="G263" i="4"/>
  <c r="C263" i="4"/>
  <c r="D262" i="4"/>
  <c r="E261" i="4"/>
  <c r="F260" i="4"/>
  <c r="G259" i="4"/>
  <c r="C259" i="4"/>
  <c r="D258" i="4"/>
  <c r="E257" i="4"/>
  <c r="F256" i="4"/>
  <c r="G255" i="4"/>
  <c r="C255" i="4"/>
  <c r="D254" i="4"/>
  <c r="E253" i="4"/>
  <c r="F252" i="4"/>
  <c r="G251" i="4"/>
  <c r="C251" i="4"/>
  <c r="D250" i="4"/>
  <c r="E249" i="4"/>
  <c r="F248" i="4"/>
  <c r="C247" i="4"/>
  <c r="D246" i="4"/>
  <c r="E245" i="4"/>
  <c r="C245" i="4"/>
  <c r="F244" i="4"/>
  <c r="G243" i="4"/>
  <c r="C243" i="4"/>
  <c r="D242" i="4"/>
  <c r="E241" i="4"/>
  <c r="F240" i="4"/>
  <c r="G239" i="4"/>
  <c r="C239" i="4"/>
  <c r="D238" i="4"/>
  <c r="E237" i="4"/>
  <c r="F236" i="4"/>
  <c r="G235" i="4"/>
  <c r="C235" i="4"/>
  <c r="D234" i="4"/>
  <c r="E233" i="4"/>
  <c r="F232" i="4"/>
  <c r="G231" i="4"/>
  <c r="C231" i="4"/>
  <c r="F146" i="4"/>
  <c r="D136" i="4"/>
  <c r="E149" i="4"/>
  <c r="F148" i="4"/>
  <c r="G147" i="4"/>
  <c r="C147" i="4"/>
  <c r="D146" i="4"/>
  <c r="E141" i="4"/>
  <c r="F140" i="4"/>
  <c r="G139" i="4"/>
  <c r="C139" i="4"/>
  <c r="D138" i="4"/>
  <c r="E137" i="4"/>
  <c r="F136" i="4"/>
  <c r="G135" i="4"/>
  <c r="C135" i="4"/>
  <c r="D134" i="4"/>
  <c r="E133" i="4"/>
  <c r="F132" i="4"/>
  <c r="G131" i="4"/>
  <c r="C131" i="4"/>
  <c r="F80" i="4"/>
  <c r="F149" i="4"/>
  <c r="G148" i="4"/>
  <c r="C148" i="4"/>
  <c r="D147" i="4"/>
  <c r="E146" i="4"/>
  <c r="F141" i="4"/>
  <c r="G140" i="4"/>
  <c r="C140" i="4"/>
  <c r="D139" i="4"/>
  <c r="E138" i="4"/>
  <c r="F137" i="4"/>
  <c r="G136" i="4"/>
  <c r="C136" i="4"/>
  <c r="D135" i="4"/>
  <c r="E134" i="4"/>
  <c r="F133" i="4"/>
  <c r="G132" i="4"/>
  <c r="C132" i="4"/>
  <c r="D131" i="4"/>
  <c r="E130" i="4"/>
  <c r="F129" i="4"/>
  <c r="G128" i="4"/>
  <c r="E128" i="4"/>
  <c r="C128" i="4"/>
  <c r="D127" i="4"/>
  <c r="E126" i="4"/>
  <c r="F125" i="4"/>
  <c r="G124" i="4"/>
  <c r="C124" i="4"/>
  <c r="D123" i="4"/>
  <c r="E122" i="4"/>
  <c r="C122" i="4"/>
  <c r="F121" i="4"/>
  <c r="G120" i="4"/>
  <c r="C120" i="4"/>
  <c r="D119" i="4"/>
  <c r="E118" i="4"/>
  <c r="F117" i="4"/>
  <c r="G116" i="4"/>
  <c r="C116" i="4"/>
  <c r="F115" i="4"/>
  <c r="D115" i="4"/>
  <c r="E114" i="4"/>
  <c r="F113" i="4"/>
  <c r="G112" i="4"/>
  <c r="C112" i="4"/>
  <c r="D111" i="4"/>
  <c r="E110" i="4"/>
  <c r="F109" i="4"/>
  <c r="D109" i="4"/>
  <c r="G108" i="4"/>
  <c r="C108" i="4"/>
  <c r="D107" i="4"/>
  <c r="E106" i="4"/>
  <c r="F105" i="4"/>
  <c r="G104" i="4"/>
  <c r="C104" i="4"/>
  <c r="D103" i="4"/>
  <c r="G102" i="4"/>
  <c r="E102" i="4"/>
  <c r="F101" i="4"/>
  <c r="G100" i="4"/>
  <c r="C100" i="4"/>
  <c r="D99" i="4"/>
  <c r="E98" i="4"/>
  <c r="F97" i="4"/>
  <c r="G96" i="4"/>
  <c r="E96" i="4"/>
  <c r="C96" i="4"/>
  <c r="D95" i="4"/>
  <c r="E94" i="4"/>
  <c r="F93" i="4"/>
  <c r="G92" i="4"/>
  <c r="C92" i="4"/>
  <c r="D91" i="4"/>
  <c r="E90" i="4"/>
  <c r="C90" i="4"/>
  <c r="F89" i="4"/>
  <c r="G88" i="4"/>
  <c r="C88" i="4"/>
  <c r="D87" i="4"/>
  <c r="E86" i="4"/>
  <c r="F85" i="4"/>
  <c r="G84" i="4"/>
  <c r="C84" i="4"/>
  <c r="F83" i="4"/>
  <c r="D83" i="4"/>
  <c r="E82" i="4"/>
  <c r="F81" i="4"/>
  <c r="D130" i="4"/>
  <c r="E129" i="4"/>
  <c r="C129" i="4"/>
  <c r="F128" i="4"/>
  <c r="G127" i="4"/>
  <c r="E127" i="4"/>
  <c r="C127" i="4"/>
  <c r="D126" i="4"/>
  <c r="G125" i="4"/>
  <c r="E125" i="4"/>
  <c r="F124" i="4"/>
  <c r="D124" i="4"/>
  <c r="G123" i="4"/>
  <c r="C123" i="4"/>
  <c r="F122" i="4"/>
  <c r="D122" i="4"/>
  <c r="E121" i="4"/>
  <c r="C121" i="4"/>
  <c r="F120" i="4"/>
  <c r="G119" i="4"/>
  <c r="E119" i="4"/>
  <c r="C119" i="4"/>
  <c r="D118" i="4"/>
  <c r="E117" i="4"/>
  <c r="F116" i="4"/>
  <c r="D116" i="4"/>
  <c r="G115" i="4"/>
  <c r="C115" i="4"/>
  <c r="F114" i="4"/>
  <c r="D114" i="4"/>
  <c r="E113" i="4"/>
  <c r="C113" i="4"/>
  <c r="F112" i="4"/>
  <c r="G111" i="4"/>
  <c r="E111" i="4"/>
  <c r="C111" i="4"/>
  <c r="D110" i="4"/>
  <c r="G109" i="4"/>
  <c r="E109" i="4"/>
  <c r="F108" i="4"/>
  <c r="D108" i="4"/>
  <c r="G107" i="4"/>
  <c r="C107" i="4"/>
  <c r="F106" i="4"/>
  <c r="D106" i="4"/>
  <c r="E105" i="4"/>
  <c r="C105" i="4"/>
  <c r="F104" i="4"/>
  <c r="G103" i="4"/>
  <c r="E103" i="4"/>
  <c r="C103" i="4"/>
  <c r="D102" i="4"/>
  <c r="G101" i="4"/>
  <c r="E101" i="4"/>
  <c r="F100" i="4"/>
  <c r="D100" i="4"/>
  <c r="G99" i="4"/>
  <c r="C99" i="4"/>
  <c r="F98" i="4"/>
  <c r="D98" i="4"/>
  <c r="E97" i="4"/>
  <c r="C97" i="4"/>
  <c r="F96" i="4"/>
  <c r="G95" i="4"/>
  <c r="E95" i="4"/>
  <c r="C95" i="4"/>
  <c r="D94" i="4"/>
  <c r="G93" i="4"/>
  <c r="E93" i="4"/>
  <c r="F92" i="4"/>
  <c r="D92" i="4"/>
  <c r="G91" i="4"/>
  <c r="C91" i="4"/>
  <c r="F90" i="4"/>
  <c r="D90" i="4"/>
  <c r="E89" i="4"/>
  <c r="C89" i="4"/>
  <c r="F88" i="4"/>
  <c r="G87" i="4"/>
  <c r="E87" i="4"/>
  <c r="C87" i="4"/>
  <c r="D86" i="4"/>
  <c r="G85" i="4"/>
  <c r="E85" i="4"/>
  <c r="F84" i="4"/>
  <c r="D84" i="4"/>
  <c r="G83" i="4"/>
  <c r="C83" i="4"/>
  <c r="F82" i="4"/>
  <c r="D82" i="4"/>
  <c r="E81" i="4"/>
  <c r="C81" i="4"/>
  <c r="C29" i="15"/>
  <c r="C32" i="15"/>
  <c r="E38" i="15"/>
  <c r="I25" i="18"/>
  <c r="H29" i="21" l="1"/>
  <c r="G747" i="4"/>
  <c r="G1421" i="4" s="1"/>
  <c r="C1332" i="4"/>
  <c r="D848" i="4"/>
  <c r="C770" i="4"/>
  <c r="G790" i="4"/>
  <c r="G1464" i="4" s="1"/>
  <c r="G812" i="4"/>
  <c r="G1486" i="4" s="1"/>
  <c r="F693" i="4"/>
  <c r="F1367" i="4" s="1"/>
  <c r="C721" i="4"/>
  <c r="D767" i="4"/>
  <c r="C1345" i="4"/>
  <c r="E1330" i="4"/>
  <c r="E1316" i="4"/>
  <c r="E1302" i="4"/>
  <c r="E1289" i="4"/>
  <c r="F1278" i="4"/>
  <c r="E1061" i="4"/>
  <c r="D1073" i="4"/>
  <c r="E1087" i="4"/>
  <c r="E1100" i="4"/>
  <c r="E1112" i="4"/>
  <c r="G1118" i="4"/>
  <c r="D877" i="4"/>
  <c r="D757" i="4"/>
  <c r="D774" i="4"/>
  <c r="E804" i="4"/>
  <c r="F698" i="4"/>
  <c r="F1372" i="4" s="1"/>
  <c r="E726" i="4"/>
  <c r="G1428" i="4"/>
  <c r="E1342" i="4"/>
  <c r="E1329" i="4"/>
  <c r="E1314" i="4"/>
  <c r="E1300" i="4"/>
  <c r="D1289" i="4"/>
  <c r="E1063" i="4"/>
  <c r="E1075" i="4"/>
  <c r="E1088" i="4"/>
  <c r="E1102" i="4"/>
  <c r="C1115" i="4"/>
  <c r="G1117" i="4"/>
  <c r="D1081" i="4"/>
  <c r="D1341" i="4"/>
  <c r="F849" i="4"/>
  <c r="E759" i="4"/>
  <c r="G777" i="4"/>
  <c r="G1451" i="4" s="1"/>
  <c r="E792" i="4"/>
  <c r="G804" i="4"/>
  <c r="G1478" i="4" s="1"/>
  <c r="D700" i="4"/>
  <c r="D735" i="4"/>
  <c r="E1340" i="4"/>
  <c r="C1327" i="4"/>
  <c r="E1313" i="4"/>
  <c r="C1299" i="4"/>
  <c r="C1287" i="4"/>
  <c r="E1064" i="4"/>
  <c r="D1077" i="4"/>
  <c r="C1091" i="4"/>
  <c r="C1103" i="4"/>
  <c r="C1117" i="4"/>
  <c r="D883" i="4"/>
  <c r="G768" i="4"/>
  <c r="G1442" i="4" s="1"/>
  <c r="G818" i="4"/>
  <c r="G1492" i="4" s="1"/>
  <c r="D716" i="4"/>
  <c r="G1353" i="4"/>
  <c r="E1334" i="4"/>
  <c r="C1309" i="4"/>
  <c r="D1291" i="4"/>
  <c r="E1056" i="4"/>
  <c r="E1077" i="4"/>
  <c r="C1097" i="4"/>
  <c r="E1120" i="4"/>
  <c r="F684" i="4"/>
  <c r="F1358" i="4" s="1"/>
  <c r="D690" i="4"/>
  <c r="F697" i="4"/>
  <c r="F1371" i="4" s="1"/>
  <c r="G702" i="4"/>
  <c r="G1376" i="4" s="1"/>
  <c r="D706" i="4"/>
  <c r="E710" i="4"/>
  <c r="E714" i="4"/>
  <c r="C719" i="4"/>
  <c r="D723" i="4"/>
  <c r="D727" i="4"/>
  <c r="G731" i="4"/>
  <c r="G1405" i="4" s="1"/>
  <c r="C736" i="4"/>
  <c r="C740" i="4"/>
  <c r="F744" i="4"/>
  <c r="F1418" i="4" s="1"/>
  <c r="C756" i="4"/>
  <c r="C761" i="4"/>
  <c r="F765" i="4"/>
  <c r="F1439" i="4" s="1"/>
  <c r="D771" i="4"/>
  <c r="D775" i="4"/>
  <c r="E779" i="4"/>
  <c r="F785" i="4"/>
  <c r="F1459" i="4" s="1"/>
  <c r="G789" i="4"/>
  <c r="G1463" i="4" s="1"/>
  <c r="F794" i="4"/>
  <c r="F1468" i="4" s="1"/>
  <c r="E799" i="4"/>
  <c r="D803" i="4"/>
  <c r="C808" i="4"/>
  <c r="C812" i="4"/>
  <c r="D816" i="4"/>
  <c r="G821" i="4"/>
  <c r="G1495" i="4" s="1"/>
  <c r="G755" i="4"/>
  <c r="G1429" i="4" s="1"/>
  <c r="G833" i="4"/>
  <c r="G836" i="4"/>
  <c r="G839" i="4"/>
  <c r="C843" i="4"/>
  <c r="C847" i="4"/>
  <c r="G850" i="4"/>
  <c r="D853" i="4"/>
  <c r="C856" i="4"/>
  <c r="D858" i="4"/>
  <c r="G862" i="4"/>
  <c r="G866" i="4"/>
  <c r="G870" i="4"/>
  <c r="C874" i="4"/>
  <c r="C878" i="4"/>
  <c r="G881" i="4"/>
  <c r="C885" i="4"/>
  <c r="D888" i="4"/>
  <c r="C891" i="4"/>
  <c r="G893" i="4"/>
  <c r="D896" i="4"/>
  <c r="G899" i="4"/>
  <c r="D845" i="4"/>
  <c r="D886" i="4"/>
  <c r="D780" i="4"/>
  <c r="C797" i="4"/>
  <c r="G820" i="4"/>
  <c r="G1494" i="4" s="1"/>
  <c r="F718" i="4"/>
  <c r="F1392" i="4" s="1"/>
  <c r="E680" i="4"/>
  <c r="E1332" i="4"/>
  <c r="E1308" i="4"/>
  <c r="C1285" i="4"/>
  <c r="E1058" i="4"/>
  <c r="E1080" i="4"/>
  <c r="E1097" i="4"/>
  <c r="C1123" i="4"/>
  <c r="G684" i="4"/>
  <c r="G1358" i="4" s="1"/>
  <c r="G691" i="4"/>
  <c r="G1365" i="4" s="1"/>
  <c r="E698" i="4"/>
  <c r="C703" i="4"/>
  <c r="C707" i="4"/>
  <c r="C711" i="4"/>
  <c r="C715" i="4"/>
  <c r="D719" i="4"/>
  <c r="G723" i="4"/>
  <c r="G1397" i="4" s="1"/>
  <c r="G727" i="4"/>
  <c r="G1401" i="4" s="1"/>
  <c r="C732" i="4"/>
  <c r="F736" i="4"/>
  <c r="F1410" i="4" s="1"/>
  <c r="F740" i="4"/>
  <c r="F1414" i="4" s="1"/>
  <c r="G744" i="4"/>
  <c r="G1418" i="4" s="1"/>
  <c r="D756" i="4"/>
  <c r="F761" i="4"/>
  <c r="F1435" i="4" s="1"/>
  <c r="D766" i="4"/>
  <c r="C772" i="4"/>
  <c r="C776" i="4"/>
  <c r="C780" i="4"/>
  <c r="G785" i="4"/>
  <c r="G1459" i="4" s="1"/>
  <c r="E790" i="4"/>
  <c r="D795" i="4"/>
  <c r="C800" i="4"/>
  <c r="E803" i="4"/>
  <c r="D808" i="4"/>
  <c r="D812" i="4"/>
  <c r="G800" i="4"/>
  <c r="G1474" i="4" s="1"/>
  <c r="C741" i="4"/>
  <c r="D1297" i="4"/>
  <c r="D861" i="4"/>
  <c r="F743" i="4"/>
  <c r="F1417" i="4" s="1"/>
  <c r="D1121" i="4"/>
  <c r="E1347" i="4"/>
  <c r="E1324" i="4"/>
  <c r="C1303" i="4"/>
  <c r="E1282" i="4"/>
  <c r="C1067" i="4"/>
  <c r="E1082" i="4"/>
  <c r="D1107" i="4"/>
  <c r="G1122" i="4"/>
  <c r="D686" i="4"/>
  <c r="D694" i="4"/>
  <c r="F700" i="4"/>
  <c r="F1374" i="4" s="1"/>
  <c r="E703" i="4"/>
  <c r="G707" i="4"/>
  <c r="G1381" i="4" s="1"/>
  <c r="G711" i="4"/>
  <c r="G1385" i="4" s="1"/>
  <c r="F716" i="4"/>
  <c r="F1390" i="4" s="1"/>
  <c r="F720" i="4"/>
  <c r="F1394" i="4" s="1"/>
  <c r="F724" i="4"/>
  <c r="F1398" i="4" s="1"/>
  <c r="E729" i="4"/>
  <c r="E733" i="4"/>
  <c r="E737" i="4"/>
  <c r="D742" i="4"/>
  <c r="D746" i="4"/>
  <c r="G757" i="4"/>
  <c r="G1431" i="4" s="1"/>
  <c r="F762" i="4"/>
  <c r="F1436" i="4" s="1"/>
  <c r="F766" i="4"/>
  <c r="F1440" i="4" s="1"/>
  <c r="G772" i="4"/>
  <c r="G1446" i="4" s="1"/>
  <c r="G776" i="4"/>
  <c r="G1450" i="4" s="1"/>
  <c r="G765" i="4"/>
  <c r="G1439" i="4" s="1"/>
  <c r="G1058" i="4"/>
  <c r="G1074" i="4"/>
  <c r="G1090" i="4"/>
  <c r="G1106" i="4"/>
  <c r="G1343" i="4"/>
  <c r="G1335" i="4"/>
  <c r="G1327" i="4"/>
  <c r="G1319" i="4"/>
  <c r="G1311" i="4"/>
  <c r="G1305" i="4"/>
  <c r="G1297" i="4"/>
  <c r="G1284" i="4"/>
  <c r="G896" i="4"/>
  <c r="D893" i="4"/>
  <c r="D890" i="4"/>
  <c r="F887" i="4"/>
  <c r="E883" i="4"/>
  <c r="G879" i="4"/>
  <c r="C875" i="4"/>
  <c r="C871" i="4"/>
  <c r="C866" i="4"/>
  <c r="G861" i="4"/>
  <c r="F857" i="4"/>
  <c r="G854" i="4"/>
  <c r="G851" i="4"/>
  <c r="C848" i="4"/>
  <c r="G843" i="4"/>
  <c r="C839" i="4"/>
  <c r="C836" i="4"/>
  <c r="G832" i="4"/>
  <c r="G823" i="4"/>
  <c r="G1497" i="4" s="1"/>
  <c r="F818" i="4"/>
  <c r="F1492" i="4" s="1"/>
  <c r="F813" i="4"/>
  <c r="F1487" i="4" s="1"/>
  <c r="D807" i="4"/>
  <c r="F801" i="4"/>
  <c r="F1475" i="4" s="1"/>
  <c r="C796" i="4"/>
  <c r="D788" i="4"/>
  <c r="F781" i="4"/>
  <c r="F1455" i="4" s="1"/>
  <c r="F774" i="4"/>
  <c r="F1448" i="4" s="1"/>
  <c r="C768" i="4"/>
  <c r="C760" i="4"/>
  <c r="E745" i="4"/>
  <c r="E738" i="4"/>
  <c r="C731" i="4"/>
  <c r="E725" i="4"/>
  <c r="F717" i="4"/>
  <c r="F1391" i="4" s="1"/>
  <c r="D711" i="4"/>
  <c r="F704" i="4"/>
  <c r="F1378" i="4" s="1"/>
  <c r="E697" i="4"/>
  <c r="C688" i="4"/>
  <c r="E1123" i="4"/>
  <c r="E1092" i="4"/>
  <c r="E1293" i="4"/>
  <c r="C1325" i="4"/>
  <c r="C981" i="4"/>
  <c r="F422" i="4"/>
  <c r="F1096" i="4" s="1"/>
  <c r="C277" i="4"/>
  <c r="G1256" i="4"/>
  <c r="F1246" i="4"/>
  <c r="F1236" i="4"/>
  <c r="G1233" i="4"/>
  <c r="F1231" i="4"/>
  <c r="G1228" i="4"/>
  <c r="F1226" i="4"/>
  <c r="E1224" i="4"/>
  <c r="E1373" i="4" s="1"/>
  <c r="C1222" i="4"/>
  <c r="G1219" i="4"/>
  <c r="F1217" i="4"/>
  <c r="G1214" i="4"/>
  <c r="E1212" i="4"/>
  <c r="G1209" i="4"/>
  <c r="G1206" i="4"/>
  <c r="F1204" i="4"/>
  <c r="F1047" i="4"/>
  <c r="F1045" i="4"/>
  <c r="G1040" i="4"/>
  <c r="F1038" i="4"/>
  <c r="F1036" i="4"/>
  <c r="F1034" i="4"/>
  <c r="E1032" i="4"/>
  <c r="C1030" i="4"/>
  <c r="G1027" i="4"/>
  <c r="G1025" i="4"/>
  <c r="F1023" i="4"/>
  <c r="F1021" i="4"/>
  <c r="F1019" i="4"/>
  <c r="E1017" i="4"/>
  <c r="G1014" i="4"/>
  <c r="F1012" i="4"/>
  <c r="E1010" i="4"/>
  <c r="E1008" i="4"/>
  <c r="D1006" i="4"/>
  <c r="D1004" i="4"/>
  <c r="C1002" i="4"/>
  <c r="G999" i="4"/>
  <c r="F997" i="4"/>
  <c r="E995" i="4"/>
  <c r="D998" i="4"/>
  <c r="C1265" i="4"/>
  <c r="G290" i="4"/>
  <c r="E1222" i="4"/>
  <c r="E1272" i="4"/>
  <c r="F1256" i="4"/>
  <c r="E1242" i="4"/>
  <c r="E1236" i="4"/>
  <c r="F1233" i="4"/>
  <c r="E1231" i="4"/>
  <c r="E1380" i="4" s="1"/>
  <c r="F1228" i="4"/>
  <c r="E1226" i="4"/>
  <c r="C1224" i="4"/>
  <c r="G1221" i="4"/>
  <c r="F1219" i="4"/>
  <c r="G1216" i="4"/>
  <c r="F1214" i="4"/>
  <c r="C1212" i="4"/>
  <c r="F1209" i="4"/>
  <c r="F1206" i="4"/>
  <c r="C1204" i="4"/>
  <c r="E1047" i="4"/>
  <c r="E1045" i="4"/>
  <c r="F1040" i="4"/>
  <c r="E1038" i="4"/>
  <c r="E1036" i="4"/>
  <c r="E1034" i="4"/>
  <c r="C1032" i="4"/>
  <c r="G1029" i="4"/>
  <c r="F1027" i="4"/>
  <c r="F1025" i="4"/>
  <c r="E1023" i="4"/>
  <c r="E1021" i="4"/>
  <c r="E1019" i="4"/>
  <c r="G1016" i="4"/>
  <c r="F1014" i="4"/>
  <c r="E1012" i="4"/>
  <c r="D1010" i="4"/>
  <c r="C1008" i="4"/>
  <c r="C1006" i="4"/>
  <c r="C1004" i="4"/>
  <c r="G1001" i="4"/>
  <c r="F999" i="4"/>
  <c r="E997" i="4"/>
  <c r="G994" i="4"/>
  <c r="E1208" i="4"/>
  <c r="E1357" i="4" s="1"/>
  <c r="E1269" i="4"/>
  <c r="E1418" i="4" s="1"/>
  <c r="G1253" i="4"/>
  <c r="C1240" i="4"/>
  <c r="C1236" i="4"/>
  <c r="G1232" i="4"/>
  <c r="G1230" i="4"/>
  <c r="E1228" i="4"/>
  <c r="E1377" i="4" s="1"/>
  <c r="C1226" i="4"/>
  <c r="G1223" i="4"/>
  <c r="F1221" i="4"/>
  <c r="E1219" i="4"/>
  <c r="E1368" i="4" s="1"/>
  <c r="F1216" i="4"/>
  <c r="C1214" i="4"/>
  <c r="G1211" i="4"/>
  <c r="E1209" i="4"/>
  <c r="E1358" i="4" s="1"/>
  <c r="E1206" i="4"/>
  <c r="E1355" i="4" s="1"/>
  <c r="G1203" i="4"/>
  <c r="G1048" i="4"/>
  <c r="G1046" i="4"/>
  <c r="E1044" i="4"/>
  <c r="E1040" i="4"/>
  <c r="D1038" i="4"/>
  <c r="D1036" i="4"/>
  <c r="C1034" i="4"/>
  <c r="G1031" i="4"/>
  <c r="F1029" i="4"/>
  <c r="E1027" i="4"/>
  <c r="E1025" i="4"/>
  <c r="G1022" i="4"/>
  <c r="G1020" i="4"/>
  <c r="G1018" i="4"/>
  <c r="F1016" i="4"/>
  <c r="E391" i="4"/>
  <c r="G270" i="4"/>
  <c r="C1262" i="4"/>
  <c r="F1238" i="4"/>
  <c r="E1234" i="4"/>
  <c r="E1383" i="4" s="1"/>
  <c r="C1230" i="4"/>
  <c r="G1226" i="4"/>
  <c r="G1222" i="4"/>
  <c r="G1218" i="4"/>
  <c r="F1215" i="4"/>
  <c r="E1211" i="4"/>
  <c r="E1360" i="4" s="1"/>
  <c r="F1207" i="4"/>
  <c r="G1047" i="4"/>
  <c r="E1042" i="4"/>
  <c r="C1038" i="4"/>
  <c r="E1035" i="4"/>
  <c r="E1031" i="4"/>
  <c r="C1028" i="4"/>
  <c r="E1024" i="4"/>
  <c r="F1020" i="4"/>
  <c r="G1017" i="4"/>
  <c r="C1014" i="4"/>
  <c r="E1011" i="4"/>
  <c r="F1008" i="4"/>
  <c r="F1005" i="4"/>
  <c r="G1002" i="4"/>
  <c r="C1000" i="4"/>
  <c r="F996" i="4"/>
  <c r="C994" i="4"/>
  <c r="C992" i="4"/>
  <c r="C990" i="4"/>
  <c r="C988" i="4"/>
  <c r="G985" i="4"/>
  <c r="G983" i="4"/>
  <c r="G981" i="4"/>
  <c r="F979" i="4"/>
  <c r="C441" i="4"/>
  <c r="E142" i="4"/>
  <c r="D1034" i="4"/>
  <c r="E1259" i="4"/>
  <c r="E1408" i="4" s="1"/>
  <c r="D1238" i="4"/>
  <c r="C1234" i="4"/>
  <c r="G1229" i="4"/>
  <c r="G1225" i="4"/>
  <c r="F1222" i="4"/>
  <c r="F1218" i="4"/>
  <c r="E1215" i="4"/>
  <c r="E1364" i="4" s="1"/>
  <c r="G1210" i="4"/>
  <c r="C1206" i="4"/>
  <c r="F1046" i="4"/>
  <c r="C1042" i="4"/>
  <c r="G1037" i="4"/>
  <c r="G1034" i="4"/>
  <c r="G1030" i="4"/>
  <c r="G1026" i="4"/>
  <c r="C1024" i="4"/>
  <c r="E1020" i="4"/>
  <c r="F1017" i="4"/>
  <c r="G1013" i="4"/>
  <c r="G1010" i="4"/>
  <c r="G1007" i="4"/>
  <c r="E1005" i="4"/>
  <c r="F1002" i="4"/>
  <c r="E999" i="4"/>
  <c r="E996" i="4"/>
  <c r="G993" i="4"/>
  <c r="G991" i="4"/>
  <c r="G989" i="4"/>
  <c r="G987" i="4"/>
  <c r="F985" i="4"/>
  <c r="F983" i="4"/>
  <c r="F981" i="4"/>
  <c r="E979" i="4"/>
  <c r="C442" i="4"/>
  <c r="C143" i="4"/>
  <c r="D1037" i="4"/>
  <c r="D442" i="4"/>
  <c r="G256" i="4"/>
  <c r="E258" i="4"/>
  <c r="E229" i="4"/>
  <c r="F1253" i="4"/>
  <c r="G1237" i="4"/>
  <c r="E1232" i="4"/>
  <c r="E1381" i="4" s="1"/>
  <c r="E1229" i="4"/>
  <c r="E1378" i="4" s="1"/>
  <c r="E1225" i="4"/>
  <c r="E1374" i="4" s="1"/>
  <c r="E1221" i="4"/>
  <c r="E1370" i="4" s="1"/>
  <c r="C1218" i="4"/>
  <c r="F1213" i="4"/>
  <c r="C1210" i="4"/>
  <c r="F1205" i="4"/>
  <c r="D1046" i="4"/>
  <c r="C1040" i="4"/>
  <c r="E1037" i="4"/>
  <c r="F1033" i="4"/>
  <c r="E1030" i="4"/>
  <c r="E1026" i="4"/>
  <c r="F1022" i="4"/>
  <c r="C1020" i="4"/>
  <c r="C1016" i="4"/>
  <c r="E1013" i="4"/>
  <c r="C1010" i="4"/>
  <c r="E1007" i="4"/>
  <c r="F1004" i="4"/>
  <c r="F1001" i="4"/>
  <c r="F998" i="4"/>
  <c r="G995" i="4"/>
  <c r="E993" i="4"/>
  <c r="E991" i="4"/>
  <c r="E989" i="4"/>
  <c r="E987" i="4"/>
  <c r="G984" i="4"/>
  <c r="G982" i="4"/>
  <c r="G980" i="4"/>
  <c r="C229" i="4"/>
  <c r="C444" i="4"/>
  <c r="E145" i="4"/>
  <c r="D745" i="4"/>
  <c r="G1340" i="4"/>
  <c r="G1332" i="4"/>
  <c r="G1324" i="4"/>
  <c r="G1316" i="4"/>
  <c r="G1308" i="4"/>
  <c r="G1302" i="4"/>
  <c r="G1294" i="4"/>
  <c r="G1287" i="4"/>
  <c r="G830" i="4"/>
  <c r="C896" i="4"/>
  <c r="C893" i="4"/>
  <c r="C890" i="4"/>
  <c r="C887" i="4"/>
  <c r="C883" i="4"/>
  <c r="C879" i="4"/>
  <c r="G874" i="4"/>
  <c r="C870" i="4"/>
  <c r="G865" i="4"/>
  <c r="C861" i="4"/>
  <c r="D857" i="4"/>
  <c r="D854" i="4"/>
  <c r="D851" i="4"/>
  <c r="G847" i="4"/>
  <c r="G842" i="4"/>
  <c r="G838" i="4"/>
  <c r="G835" i="4"/>
  <c r="D832" i="4"/>
  <c r="F822" i="4"/>
  <c r="F1496" i="4" s="1"/>
  <c r="E818" i="4"/>
  <c r="E811" i="4"/>
  <c r="E806" i="4"/>
  <c r="E801" i="4"/>
  <c r="E794" i="4"/>
  <c r="C788" i="4"/>
  <c r="C781" i="4"/>
  <c r="E774" i="4"/>
  <c r="E766" i="4"/>
  <c r="D759" i="4"/>
  <c r="G743" i="4"/>
  <c r="G1417" i="4" s="1"/>
  <c r="D738" i="4"/>
  <c r="E730" i="4"/>
  <c r="C724" i="4"/>
  <c r="E717" i="4"/>
  <c r="D710" i="4"/>
  <c r="G703" i="4"/>
  <c r="G1377" i="4" s="1"/>
  <c r="F696" i="4"/>
  <c r="F1370" i="4" s="1"/>
  <c r="F685" i="4"/>
  <c r="F1359" i="4" s="1"/>
  <c r="E1117" i="4"/>
  <c r="E1085" i="4"/>
  <c r="F1203" i="4"/>
  <c r="F1210" i="4"/>
  <c r="E1216" i="4"/>
  <c r="E1365" i="4" s="1"/>
  <c r="E1223" i="4"/>
  <c r="E1372" i="4" s="1"/>
  <c r="C1228" i="4"/>
  <c r="G1234" i="4"/>
  <c r="C1258" i="4"/>
  <c r="E1295" i="4"/>
  <c r="C1335" i="4"/>
  <c r="D615" i="4"/>
  <c r="D1438" i="4"/>
  <c r="E674" i="4"/>
  <c r="E1430" i="4"/>
  <c r="E1438" i="4"/>
  <c r="E1446" i="4"/>
  <c r="E1454" i="4"/>
  <c r="E1462" i="4"/>
  <c r="E1470" i="4"/>
  <c r="E1478" i="4"/>
  <c r="E1486" i="4"/>
  <c r="E1494" i="4"/>
  <c r="C1430" i="4"/>
  <c r="C1445" i="4"/>
  <c r="C1459" i="4"/>
  <c r="C1471" i="4"/>
  <c r="C1483" i="4"/>
  <c r="C1497" i="4"/>
  <c r="C1364" i="4"/>
  <c r="C1376" i="4"/>
  <c r="C1390" i="4"/>
  <c r="D1400" i="4"/>
  <c r="D1410" i="4"/>
  <c r="C1422" i="4"/>
  <c r="E624" i="4"/>
  <c r="D567" i="4"/>
  <c r="D542" i="4"/>
  <c r="E1431" i="4"/>
  <c r="E1439" i="4"/>
  <c r="E1447" i="4"/>
  <c r="E1455" i="4"/>
  <c r="E1463" i="4"/>
  <c r="E1471" i="4"/>
  <c r="E1479" i="4"/>
  <c r="E1487" i="4"/>
  <c r="E1495" i="4"/>
  <c r="C1431" i="4"/>
  <c r="C1447" i="4"/>
  <c r="C1461" i="4"/>
  <c r="C1473" i="4"/>
  <c r="C1485" i="4"/>
  <c r="C1366" i="4"/>
  <c r="C1378" i="4"/>
  <c r="D1390" i="4"/>
  <c r="C1401" i="4"/>
  <c r="C1412" i="4"/>
  <c r="F654" i="4"/>
  <c r="F593" i="4"/>
  <c r="D598" i="4"/>
  <c r="E1432" i="4"/>
  <c r="E1440" i="4"/>
  <c r="E1448" i="4"/>
  <c r="E1456" i="4"/>
  <c r="E1464" i="4"/>
  <c r="E1472" i="4"/>
  <c r="E1480" i="4"/>
  <c r="E1488" i="4"/>
  <c r="E1496" i="4"/>
  <c r="C1433" i="4"/>
  <c r="D1447" i="4"/>
  <c r="D1461" i="4"/>
  <c r="C1475" i="4"/>
  <c r="D1486" i="4"/>
  <c r="C1354" i="4"/>
  <c r="C1368" i="4"/>
  <c r="D1378" i="4"/>
  <c r="C1392" i="4"/>
  <c r="C1402" i="4"/>
  <c r="C1414" i="4"/>
  <c r="D1471" i="4"/>
  <c r="D530" i="4"/>
  <c r="H37" i="16" s="1"/>
  <c r="E1437" i="4"/>
  <c r="E1451" i="4"/>
  <c r="E1465" i="4"/>
  <c r="E1476" i="4"/>
  <c r="E1490" i="4"/>
  <c r="C1429" i="4"/>
  <c r="C1451" i="4"/>
  <c r="D1475" i="4"/>
  <c r="C1492" i="4"/>
  <c r="C1370" i="4"/>
  <c r="D1388" i="4"/>
  <c r="C1406" i="4"/>
  <c r="C609" i="4"/>
  <c r="E1441" i="4"/>
  <c r="E1452" i="4"/>
  <c r="E1466" i="4"/>
  <c r="E1477" i="4"/>
  <c r="E1491" i="4"/>
  <c r="C1435" i="4"/>
  <c r="C1453" i="4"/>
  <c r="C1477" i="4"/>
  <c r="C1493" i="4"/>
  <c r="C1372" i="4"/>
  <c r="C1394" i="4"/>
  <c r="C1408" i="4"/>
  <c r="E630" i="4"/>
  <c r="F598" i="4"/>
  <c r="F672" i="4"/>
  <c r="C581" i="4"/>
  <c r="C1382" i="4"/>
  <c r="E1429" i="4"/>
  <c r="E1443" i="4"/>
  <c r="E1457" i="4"/>
  <c r="E1468" i="4"/>
  <c r="E1482" i="4"/>
  <c r="E1493" i="4"/>
  <c r="C1439" i="4"/>
  <c r="C1463" i="4"/>
  <c r="C1481" i="4"/>
  <c r="C1358" i="4"/>
  <c r="C1374" i="4"/>
  <c r="C1397" i="4"/>
  <c r="C1416" i="4"/>
  <c r="C145" i="4"/>
  <c r="F281" i="4"/>
  <c r="G234" i="4"/>
  <c r="C1322" i="4"/>
  <c r="G27" i="18"/>
  <c r="G34" i="17"/>
  <c r="D66" i="15" s="1"/>
  <c r="H34" i="21"/>
  <c r="D52" i="15" s="1"/>
  <c r="G579" i="4"/>
  <c r="G278" i="4"/>
  <c r="F734" i="4"/>
  <c r="F1408" i="4" s="1"/>
  <c r="G725" i="4"/>
  <c r="G1399" i="4" s="1"/>
  <c r="C716" i="4"/>
  <c r="C709" i="4"/>
  <c r="E704" i="4"/>
  <c r="C700" i="4"/>
  <c r="E695" i="4"/>
  <c r="G689" i="4"/>
  <c r="G1363" i="4" s="1"/>
  <c r="G813" i="4"/>
  <c r="G1487" i="4" s="1"/>
  <c r="E807" i="4"/>
  <c r="D804" i="4"/>
  <c r="E800" i="4"/>
  <c r="E775" i="4"/>
  <c r="F771" i="4"/>
  <c r="F1445" i="4" s="1"/>
  <c r="E763" i="4"/>
  <c r="G758" i="4"/>
  <c r="G1432" i="4" s="1"/>
  <c r="F1346" i="4"/>
  <c r="D885" i="4"/>
  <c r="F1328" i="4"/>
  <c r="D873" i="4"/>
  <c r="D866" i="4"/>
  <c r="D860" i="4"/>
  <c r="D844" i="4"/>
  <c r="D1315" i="4"/>
  <c r="F701" i="4"/>
  <c r="F1375" i="4" s="1"/>
  <c r="D698" i="4"/>
  <c r="E694" i="4"/>
  <c r="E689" i="4"/>
  <c r="E685" i="4"/>
  <c r="D682" i="4"/>
  <c r="G1120" i="4"/>
  <c r="E1122" i="4"/>
  <c r="E1116" i="4"/>
  <c r="C1111" i="4"/>
  <c r="C1107" i="4"/>
  <c r="E1101" i="4"/>
  <c r="E1096" i="4"/>
  <c r="E1091" i="4"/>
  <c r="C1087" i="4"/>
  <c r="E1081" i="4"/>
  <c r="C1077" i="4"/>
  <c r="E1072" i="4"/>
  <c r="E1068" i="4"/>
  <c r="C1063" i="4"/>
  <c r="E1057" i="4"/>
  <c r="E1375" i="4"/>
  <c r="E1385" i="4"/>
  <c r="E1391" i="4"/>
  <c r="E1421" i="4"/>
  <c r="D1281" i="4"/>
  <c r="E1285" i="4"/>
  <c r="E1290" i="4"/>
  <c r="E1294" i="4"/>
  <c r="D1299" i="4"/>
  <c r="E1303" i="4"/>
  <c r="E1309" i="4"/>
  <c r="C1315" i="4"/>
  <c r="E1320" i="4"/>
  <c r="E1325" i="4"/>
  <c r="C1331" i="4"/>
  <c r="E1335" i="4"/>
  <c r="C1341" i="4"/>
  <c r="E1346" i="4"/>
  <c r="E1371" i="4"/>
  <c r="E767" i="4"/>
  <c r="C1307" i="4"/>
  <c r="C1121" i="4"/>
  <c r="F680" i="4"/>
  <c r="F1354" i="4" s="1"/>
  <c r="D739" i="4"/>
  <c r="E734" i="4"/>
  <c r="C725" i="4"/>
  <c r="E120" i="4"/>
  <c r="D715" i="4"/>
  <c r="D708" i="4"/>
  <c r="C704" i="4"/>
  <c r="F99" i="4"/>
  <c r="E88" i="4"/>
  <c r="C82" i="4"/>
  <c r="D597" i="4"/>
  <c r="H38" i="16" s="1"/>
  <c r="G592" i="4"/>
  <c r="D588" i="4"/>
  <c r="G584" i="4"/>
  <c r="G280" i="4"/>
  <c r="D800" i="4"/>
  <c r="F571" i="4"/>
  <c r="G265" i="4"/>
  <c r="F787" i="4"/>
  <c r="F1461" i="4" s="1"/>
  <c r="G783" i="4"/>
  <c r="G1457" i="4" s="1"/>
  <c r="F758" i="4"/>
  <c r="F1432" i="4" s="1"/>
  <c r="E659" i="4"/>
  <c r="D879" i="4"/>
  <c r="D872" i="4"/>
  <c r="F640" i="4"/>
  <c r="F1314" i="4" s="1"/>
  <c r="F632" i="4"/>
  <c r="F1306" i="4" s="1"/>
  <c r="D849" i="4"/>
  <c r="E618" i="4"/>
  <c r="D611" i="4"/>
  <c r="D1335" i="4"/>
  <c r="D1313" i="4"/>
  <c r="D1032" i="4"/>
  <c r="D1445" i="4"/>
  <c r="G1121" i="4"/>
  <c r="E1121" i="4"/>
  <c r="E1115" i="4"/>
  <c r="E1110" i="4"/>
  <c r="E1106" i="4"/>
  <c r="C1101" i="4"/>
  <c r="E1095" i="4"/>
  <c r="D1091" i="4"/>
  <c r="E1086" i="4"/>
  <c r="C1081" i="4"/>
  <c r="E1076" i="4"/>
  <c r="E1071" i="4"/>
  <c r="E1067" i="4"/>
  <c r="E1062" i="4"/>
  <c r="C1057" i="4"/>
  <c r="E1361" i="4"/>
  <c r="E1278" i="4"/>
  <c r="E1281" i="4"/>
  <c r="E1286" i="4"/>
  <c r="C1291" i="4"/>
  <c r="C1295" i="4"/>
  <c r="E1299" i="4"/>
  <c r="E1304" i="4"/>
  <c r="E1310" i="4"/>
  <c r="E1315" i="4"/>
  <c r="C1321" i="4"/>
  <c r="E1326" i="4"/>
  <c r="E1331" i="4"/>
  <c r="E1336" i="4"/>
  <c r="E1341" i="4"/>
  <c r="C1347" i="4"/>
  <c r="E1422" i="4"/>
  <c r="F1428" i="4"/>
  <c r="D823" i="4"/>
  <c r="C1083" i="4"/>
  <c r="G748" i="4"/>
  <c r="G1422" i="4" s="1"/>
  <c r="C744" i="4"/>
  <c r="F738" i="4"/>
  <c r="F1412" i="4" s="1"/>
  <c r="G733" i="4"/>
  <c r="G1407" i="4" s="1"/>
  <c r="D724" i="4"/>
  <c r="C720" i="4"/>
  <c r="C114" i="4"/>
  <c r="G94" i="4"/>
  <c r="D688" i="4"/>
  <c r="G596" i="4"/>
  <c r="E817" i="4"/>
  <c r="C813" i="4"/>
  <c r="E283" i="4"/>
  <c r="F806" i="4"/>
  <c r="F1480" i="4" s="1"/>
  <c r="F803" i="4"/>
  <c r="F1477" i="4" s="1"/>
  <c r="E791" i="4"/>
  <c r="E787" i="4"/>
  <c r="E783" i="4"/>
  <c r="F553" i="4"/>
  <c r="F549" i="4"/>
  <c r="F770" i="4"/>
  <c r="F1444" i="4" s="1"/>
  <c r="G761" i="4"/>
  <c r="G1435" i="4" s="1"/>
  <c r="D443" i="4"/>
  <c r="D884" i="4"/>
  <c r="D878" i="4"/>
  <c r="D871" i="4"/>
  <c r="E865" i="4"/>
  <c r="E632" i="4"/>
  <c r="E397" i="4"/>
  <c r="D843" i="4"/>
  <c r="D609" i="4"/>
  <c r="C1409" i="4"/>
  <c r="C1310" i="4"/>
  <c r="D1101" i="4"/>
  <c r="D1443" i="4"/>
  <c r="G242" i="4"/>
  <c r="D684" i="4"/>
  <c r="F1123" i="4"/>
  <c r="E1119" i="4"/>
  <c r="E1114" i="4"/>
  <c r="D1109" i="4"/>
  <c r="C1105" i="4"/>
  <c r="E1099" i="4"/>
  <c r="E1094" i="4"/>
  <c r="E1090" i="4"/>
  <c r="C1085" i="4"/>
  <c r="E1079" i="4"/>
  <c r="C1075" i="4"/>
  <c r="C1071" i="4"/>
  <c r="E1066" i="4"/>
  <c r="C1061" i="4"/>
  <c r="E1055" i="4"/>
  <c r="E1354" i="4"/>
  <c r="E1369" i="4"/>
  <c r="E1376" i="4"/>
  <c r="G1278" i="4"/>
  <c r="C1283" i="4"/>
  <c r="E1287" i="4"/>
  <c r="E1291" i="4"/>
  <c r="E1296" i="4"/>
  <c r="C1301" i="4"/>
  <c r="E1305" i="4"/>
  <c r="E1311" i="4"/>
  <c r="C1317" i="4"/>
  <c r="E1322" i="4"/>
  <c r="E1327" i="4"/>
  <c r="C1333" i="4"/>
  <c r="E1337" i="4"/>
  <c r="C1343" i="4"/>
  <c r="C747" i="4"/>
  <c r="C748" i="4"/>
  <c r="D143" i="4"/>
  <c r="F737" i="4"/>
  <c r="F1411" i="4" s="1"/>
  <c r="D731" i="4"/>
  <c r="F722" i="4"/>
  <c r="F1396" i="4" s="1"/>
  <c r="E718" i="4"/>
  <c r="F706" i="4"/>
  <c r="F1380" i="4" s="1"/>
  <c r="D693" i="4"/>
  <c r="D687" i="4"/>
  <c r="G599" i="4"/>
  <c r="E820" i="4"/>
  <c r="E591" i="4"/>
  <c r="D587" i="4"/>
  <c r="G282" i="4"/>
  <c r="G580" i="4"/>
  <c r="F573" i="4"/>
  <c r="F790" i="4"/>
  <c r="F1464" i="4" s="1"/>
  <c r="C561" i="4"/>
  <c r="E777" i="4"/>
  <c r="G773" i="4"/>
  <c r="G1447" i="4" s="1"/>
  <c r="G769" i="4"/>
  <c r="G1443" i="4" s="1"/>
  <c r="C765" i="4"/>
  <c r="G760" i="4"/>
  <c r="G1434" i="4" s="1"/>
  <c r="G230" i="4"/>
  <c r="D441" i="4"/>
  <c r="D882" i="4"/>
  <c r="D876" i="4"/>
  <c r="D869" i="4"/>
  <c r="D864" i="4"/>
  <c r="E628" i="4"/>
  <c r="E622" i="4"/>
  <c r="F841" i="4"/>
  <c r="E832" i="4"/>
  <c r="D1329" i="4"/>
  <c r="D1218" i="4"/>
  <c r="D1018" i="4"/>
  <c r="D1437" i="4"/>
  <c r="G699" i="4"/>
  <c r="G1373" i="4" s="1"/>
  <c r="C696" i="4"/>
  <c r="D691" i="4"/>
  <c r="G687" i="4"/>
  <c r="G1361" i="4" s="1"/>
  <c r="G683" i="4"/>
  <c r="G1357" i="4" s="1"/>
  <c r="G1115" i="4"/>
  <c r="G1123" i="4"/>
  <c r="C1119" i="4"/>
  <c r="E1113" i="4"/>
  <c r="C1109" i="4"/>
  <c r="E1104" i="4"/>
  <c r="C1099" i="4"/>
  <c r="E1093" i="4"/>
  <c r="E1089" i="4"/>
  <c r="E1084" i="4"/>
  <c r="C1079" i="4"/>
  <c r="E1074" i="4"/>
  <c r="E1070" i="4"/>
  <c r="E1065" i="4"/>
  <c r="E1060" i="4"/>
  <c r="C1055" i="4"/>
  <c r="E1362" i="4"/>
  <c r="E1367" i="4"/>
  <c r="C1279" i="4"/>
  <c r="D1283" i="4"/>
  <c r="E1288" i="4"/>
  <c r="E1292" i="4"/>
  <c r="C1297" i="4"/>
  <c r="D1301" i="4"/>
  <c r="E1306" i="4"/>
  <c r="E1312" i="4"/>
  <c r="E1317" i="4"/>
  <c r="C1323" i="4"/>
  <c r="E1328" i="4"/>
  <c r="E1333" i="4"/>
  <c r="E1338" i="4"/>
  <c r="E1343" i="4"/>
  <c r="E709" i="4"/>
  <c r="G741" i="4"/>
  <c r="G1415" i="4" s="1"/>
  <c r="C728" i="4"/>
  <c r="E722" i="4"/>
  <c r="G717" i="4"/>
  <c r="G1391" i="4" s="1"/>
  <c r="C712" i="4"/>
  <c r="E706" i="4"/>
  <c r="F102" i="4"/>
  <c r="G696" i="4"/>
  <c r="G1370" i="4" s="1"/>
  <c r="F686" i="4"/>
  <c r="F1360" i="4" s="1"/>
  <c r="D298" i="4"/>
  <c r="E808" i="4"/>
  <c r="D279" i="4"/>
  <c r="C276" i="4"/>
  <c r="D573" i="4"/>
  <c r="G793" i="4"/>
  <c r="G1467" i="4" s="1"/>
  <c r="G560" i="4"/>
  <c r="D781" i="4"/>
  <c r="C777" i="4"/>
  <c r="D773" i="4"/>
  <c r="E769" i="4"/>
  <c r="E760" i="4"/>
  <c r="G25" i="18"/>
  <c r="F889" i="4"/>
  <c r="D881" i="4"/>
  <c r="D875" i="4"/>
  <c r="E643" i="4"/>
  <c r="D863" i="4"/>
  <c r="E626" i="4"/>
  <c r="D847" i="4"/>
  <c r="D616" i="4"/>
  <c r="D607" i="4"/>
  <c r="D1325" i="4"/>
  <c r="C1365" i="4"/>
  <c r="D1016" i="4"/>
  <c r="C985" i="4"/>
  <c r="E705" i="4"/>
  <c r="F702" i="4"/>
  <c r="F1376" i="4" s="1"/>
  <c r="E699" i="4"/>
  <c r="G695" i="4"/>
  <c r="G1369" i="4" s="1"/>
  <c r="C691" i="4"/>
  <c r="C687" i="4"/>
  <c r="D683" i="4"/>
  <c r="G1116" i="4"/>
  <c r="E1054" i="4"/>
  <c r="E1118" i="4"/>
  <c r="C1113" i="4"/>
  <c r="E1108" i="4"/>
  <c r="E1103" i="4"/>
  <c r="E1098" i="4"/>
  <c r="D1093" i="4"/>
  <c r="C1089" i="4"/>
  <c r="E1083" i="4"/>
  <c r="E1078" i="4"/>
  <c r="E1073" i="4"/>
  <c r="E1069" i="4"/>
  <c r="C1065" i="4"/>
  <c r="E1059" i="4"/>
  <c r="E1401" i="4"/>
  <c r="E1279" i="4"/>
  <c r="E1283" i="4"/>
  <c r="C1289" i="4"/>
  <c r="C1293" i="4"/>
  <c r="E1297" i="4"/>
  <c r="E1301" i="4"/>
  <c r="E1307" i="4"/>
  <c r="C1313" i="4"/>
  <c r="E1318" i="4"/>
  <c r="E1323" i="4"/>
  <c r="C1329" i="4"/>
  <c r="C1334" i="4"/>
  <c r="C1339" i="4"/>
  <c r="E1344" i="4"/>
  <c r="F1353" i="4"/>
  <c r="C842" i="4"/>
  <c r="F745" i="4"/>
  <c r="F1419" i="4" s="1"/>
  <c r="F741" i="4"/>
  <c r="F1415" i="4" s="1"/>
  <c r="F721" i="4"/>
  <c r="F1395" i="4" s="1"/>
  <c r="G709" i="4"/>
  <c r="G1383" i="4" s="1"/>
  <c r="C106" i="4"/>
  <c r="D701" i="4"/>
  <c r="E696" i="4"/>
  <c r="E691" i="4"/>
  <c r="G685" i="4"/>
  <c r="G1359" i="4" s="1"/>
  <c r="E819" i="4"/>
  <c r="E590" i="4"/>
  <c r="G576" i="4"/>
  <c r="G797" i="4"/>
  <c r="G1471" i="4" s="1"/>
  <c r="D263" i="4"/>
  <c r="C785" i="4"/>
  <c r="C769" i="4"/>
  <c r="D539" i="4"/>
  <c r="F899" i="4"/>
  <c r="D887" i="4"/>
  <c r="E655" i="4"/>
  <c r="D874" i="4"/>
  <c r="D868" i="4"/>
  <c r="D862" i="4"/>
  <c r="D850" i="4"/>
  <c r="D846" i="4"/>
  <c r="D1203" i="4"/>
  <c r="C1324" i="4"/>
  <c r="D1208" i="4"/>
  <c r="D1087" i="4"/>
  <c r="G591" i="4"/>
  <c r="G587" i="4"/>
  <c r="G544" i="4"/>
  <c r="G796" i="4"/>
  <c r="G1470" i="4" s="1"/>
  <c r="G756" i="4"/>
  <c r="G1430" i="4" s="1"/>
  <c r="G595" i="4"/>
  <c r="G565" i="4"/>
  <c r="G816" i="4"/>
  <c r="G1490" i="4" s="1"/>
  <c r="G788" i="4"/>
  <c r="G1462" i="4" s="1"/>
  <c r="G784" i="4"/>
  <c r="G1458" i="4" s="1"/>
  <c r="G247" i="4"/>
  <c r="G571" i="4"/>
  <c r="G548" i="4"/>
  <c r="G535" i="4"/>
  <c r="G805" i="4"/>
  <c r="G1479" i="4" s="1"/>
  <c r="G287" i="4"/>
  <c r="G262" i="4"/>
  <c r="G543" i="4"/>
  <c r="G817" i="4"/>
  <c r="G1491" i="4" s="1"/>
  <c r="G809" i="4"/>
  <c r="G1483" i="4" s="1"/>
  <c r="G274" i="4"/>
  <c r="G559" i="4"/>
  <c r="G588" i="4"/>
  <c r="G575" i="4"/>
  <c r="G283" i="4"/>
  <c r="G680" i="4"/>
  <c r="G1354" i="4" s="1"/>
  <c r="K38" i="17"/>
  <c r="C749" i="4"/>
  <c r="C149" i="4"/>
  <c r="D748" i="4"/>
  <c r="F746" i="4"/>
  <c r="F1420" i="4" s="1"/>
  <c r="G745" i="4"/>
  <c r="G1419" i="4" s="1"/>
  <c r="D144" i="4"/>
  <c r="D744" i="4"/>
  <c r="E743" i="4"/>
  <c r="F742" i="4"/>
  <c r="F1416" i="4" s="1"/>
  <c r="D740" i="4"/>
  <c r="D140" i="4"/>
  <c r="E739" i="4"/>
  <c r="G737" i="4"/>
  <c r="G1411" i="4" s="1"/>
  <c r="D736" i="4"/>
  <c r="E735" i="4"/>
  <c r="D732" i="4"/>
  <c r="D132" i="4"/>
  <c r="E731" i="4"/>
  <c r="G729" i="4"/>
  <c r="G1403" i="4" s="1"/>
  <c r="C729" i="4"/>
  <c r="E727" i="4"/>
  <c r="F726" i="4"/>
  <c r="F1400" i="4" s="1"/>
  <c r="G721" i="4"/>
  <c r="G1395" i="4" s="1"/>
  <c r="D720" i="4"/>
  <c r="E715" i="4"/>
  <c r="G713" i="4"/>
  <c r="G1387" i="4" s="1"/>
  <c r="D712" i="4"/>
  <c r="E711" i="4"/>
  <c r="F710" i="4"/>
  <c r="F1384" i="4" s="1"/>
  <c r="D704" i="4"/>
  <c r="C701" i="4"/>
  <c r="C697" i="4"/>
  <c r="G693" i="4"/>
  <c r="G1367" i="4" s="1"/>
  <c r="C685" i="4"/>
  <c r="F682" i="4"/>
  <c r="F1356" i="4" s="1"/>
  <c r="C681" i="4"/>
  <c r="C822" i="4"/>
  <c r="G49" i="16" s="1"/>
  <c r="C597" i="4"/>
  <c r="G38" i="16" s="1"/>
  <c r="D821" i="4"/>
  <c r="D295" i="4"/>
  <c r="G814" i="4"/>
  <c r="G1488" i="4" s="1"/>
  <c r="G589" i="4"/>
  <c r="C288" i="4"/>
  <c r="C814" i="4"/>
  <c r="C589" i="4"/>
  <c r="E286" i="4"/>
  <c r="E812" i="4"/>
  <c r="E587" i="4"/>
  <c r="G284" i="4"/>
  <c r="G810" i="4"/>
  <c r="G1484" i="4" s="1"/>
  <c r="G585" i="4"/>
  <c r="G581" i="4"/>
  <c r="G806" i="4"/>
  <c r="G1480" i="4" s="1"/>
  <c r="G573" i="4"/>
  <c r="G798" i="4"/>
  <c r="G1472" i="4" s="1"/>
  <c r="E796" i="4"/>
  <c r="E571" i="4"/>
  <c r="E270" i="4"/>
  <c r="G794" i="4"/>
  <c r="G1468" i="4" s="1"/>
  <c r="G268" i="4"/>
  <c r="D568" i="4"/>
  <c r="D267" i="4"/>
  <c r="D793" i="4"/>
  <c r="G561" i="4"/>
  <c r="G260" i="4"/>
  <c r="G786" i="4"/>
  <c r="G1460" i="4" s="1"/>
  <c r="D785" i="4"/>
  <c r="D259" i="4"/>
  <c r="D560" i="4"/>
  <c r="F257" i="4"/>
  <c r="F558" i="4"/>
  <c r="C256" i="4"/>
  <c r="C557" i="4"/>
  <c r="C782" i="4"/>
  <c r="E780" i="4"/>
  <c r="E254" i="4"/>
  <c r="E555" i="4"/>
  <c r="G252" i="4"/>
  <c r="G778" i="4"/>
  <c r="G1452" i="4" s="1"/>
  <c r="C778" i="4"/>
  <c r="C553" i="4"/>
  <c r="E776" i="4"/>
  <c r="E551" i="4"/>
  <c r="F550" i="4"/>
  <c r="F249" i="4"/>
  <c r="F775" i="4"/>
  <c r="F1449" i="4" s="1"/>
  <c r="C774" i="4"/>
  <c r="C248" i="4"/>
  <c r="E547" i="4"/>
  <c r="E246" i="4"/>
  <c r="E772" i="4"/>
  <c r="G244" i="4"/>
  <c r="G545" i="4"/>
  <c r="G770" i="4"/>
  <c r="G1444" i="4" s="1"/>
  <c r="E768" i="4"/>
  <c r="E543" i="4"/>
  <c r="G766" i="4"/>
  <c r="G1440" i="4" s="1"/>
  <c r="G541" i="4"/>
  <c r="D540" i="4"/>
  <c r="D765" i="4"/>
  <c r="F538" i="4"/>
  <c r="F763" i="4"/>
  <c r="F1437" i="4" s="1"/>
  <c r="C762" i="4"/>
  <c r="C537" i="4"/>
  <c r="C758" i="4"/>
  <c r="C533" i="4"/>
  <c r="C232" i="4"/>
  <c r="E756" i="4"/>
  <c r="E230" i="4"/>
  <c r="E531" i="4"/>
  <c r="F605" i="4"/>
  <c r="F1279" i="4" s="1"/>
  <c r="F830" i="4"/>
  <c r="E445" i="4"/>
  <c r="E896" i="4"/>
  <c r="E671" i="4"/>
  <c r="E894" i="4"/>
  <c r="E669" i="4"/>
  <c r="E440" i="4"/>
  <c r="E891" i="4"/>
  <c r="E666" i="4"/>
  <c r="E438" i="4"/>
  <c r="E889" i="4"/>
  <c r="E664" i="4"/>
  <c r="E888" i="4"/>
  <c r="E663" i="4"/>
  <c r="E886" i="4"/>
  <c r="E661" i="4"/>
  <c r="E434" i="4"/>
  <c r="E885" i="4"/>
  <c r="E660" i="4"/>
  <c r="E432" i="4"/>
  <c r="E658" i="4"/>
  <c r="E878" i="4"/>
  <c r="E653" i="4"/>
  <c r="E426" i="4"/>
  <c r="E652" i="4"/>
  <c r="E424" i="4"/>
  <c r="E875" i="4"/>
  <c r="E650" i="4"/>
  <c r="E422" i="4"/>
  <c r="E873" i="4"/>
  <c r="E648" i="4"/>
  <c r="E420" i="4"/>
  <c r="E646" i="4"/>
  <c r="E866" i="4"/>
  <c r="E641" i="4"/>
  <c r="E413" i="4"/>
  <c r="E639" i="4"/>
  <c r="E412" i="4"/>
  <c r="E863" i="4"/>
  <c r="E638" i="4"/>
  <c r="E410" i="4"/>
  <c r="E636" i="4"/>
  <c r="E408" i="4"/>
  <c r="E859" i="4"/>
  <c r="E858" i="4"/>
  <c r="E407" i="4"/>
  <c r="E405" i="4"/>
  <c r="E856" i="4"/>
  <c r="E403" i="4"/>
  <c r="E854" i="4"/>
  <c r="E401" i="4"/>
  <c r="E852" i="4"/>
  <c r="E399" i="4"/>
  <c r="E850" i="4"/>
  <c r="E845" i="4"/>
  <c r="E394" i="4"/>
  <c r="E839" i="4"/>
  <c r="E388" i="4"/>
  <c r="E614" i="4"/>
  <c r="E837" i="4"/>
  <c r="E386" i="4"/>
  <c r="E612" i="4"/>
  <c r="E835" i="4"/>
  <c r="E384" i="4"/>
  <c r="E833" i="4"/>
  <c r="E382" i="4"/>
  <c r="E608" i="4"/>
  <c r="C1320" i="4"/>
  <c r="C1245" i="4"/>
  <c r="C1241" i="4"/>
  <c r="C1316" i="4"/>
  <c r="C1387" i="4"/>
  <c r="C1312" i="4"/>
  <c r="C1383" i="4"/>
  <c r="C1233" i="4"/>
  <c r="C1231" i="4"/>
  <c r="C1381" i="4"/>
  <c r="C1306" i="4"/>
  <c r="C1377" i="4"/>
  <c r="C1227" i="4"/>
  <c r="C1302" i="4"/>
  <c r="C1373" i="4"/>
  <c r="C1223" i="4"/>
  <c r="C1298" i="4"/>
  <c r="C1221" i="4"/>
  <c r="C1296" i="4"/>
  <c r="C1292" i="4"/>
  <c r="C1367" i="4"/>
  <c r="C1217" i="4"/>
  <c r="C1213" i="4"/>
  <c r="C1288" i="4"/>
  <c r="C1284" i="4"/>
  <c r="C1209" i="4"/>
  <c r="C1205" i="4"/>
  <c r="C1280" i="4"/>
  <c r="C1047" i="4"/>
  <c r="C1122" i="4"/>
  <c r="C1496" i="4"/>
  <c r="G46" i="21" s="1"/>
  <c r="C1118" i="4"/>
  <c r="C1043" i="4"/>
  <c r="C1486" i="4"/>
  <c r="C1112" i="4"/>
  <c r="C1037" i="4"/>
  <c r="C1480" i="4"/>
  <c r="C1106" i="4"/>
  <c r="C1031" i="4"/>
  <c r="C1102" i="4"/>
  <c r="C1027" i="4"/>
  <c r="C1472" i="4"/>
  <c r="C1098" i="4"/>
  <c r="C1023" i="4"/>
  <c r="C1468" i="4"/>
  <c r="C1019" i="4"/>
  <c r="C1094" i="4"/>
  <c r="C1015" i="4"/>
  <c r="C1090" i="4"/>
  <c r="C1460" i="4"/>
  <c r="C1086" i="4"/>
  <c r="C1011" i="4"/>
  <c r="C1454" i="4"/>
  <c r="C1080" i="4"/>
  <c r="C1005" i="4"/>
  <c r="C1448" i="4"/>
  <c r="C1074" i="4"/>
  <c r="C999" i="4"/>
  <c r="C983" i="4"/>
  <c r="C1432" i="4"/>
  <c r="C1058" i="4"/>
  <c r="G137" i="4"/>
  <c r="E234" i="4"/>
  <c r="D247" i="4"/>
  <c r="E266" i="4"/>
  <c r="G272" i="4"/>
  <c r="D596" i="4"/>
  <c r="G593" i="4"/>
  <c r="E583" i="4"/>
  <c r="G569" i="4"/>
  <c r="D556" i="4"/>
  <c r="E620" i="4"/>
  <c r="E884" i="4"/>
  <c r="E861" i="4"/>
  <c r="C810" i="4"/>
  <c r="F783" i="4"/>
  <c r="F1457" i="4" s="1"/>
  <c r="H30" i="20"/>
  <c r="F134" i="4"/>
  <c r="C141" i="4"/>
  <c r="E147" i="4"/>
  <c r="D231" i="4"/>
  <c r="F237" i="4"/>
  <c r="C244" i="4"/>
  <c r="E250" i="4"/>
  <c r="E282" i="4"/>
  <c r="G288" i="4"/>
  <c r="G141" i="4"/>
  <c r="D548" i="4"/>
  <c r="G533" i="4"/>
  <c r="E610" i="4"/>
  <c r="E607" i="4"/>
  <c r="E877" i="4"/>
  <c r="E868" i="4"/>
  <c r="C1308" i="4"/>
  <c r="C1476" i="4"/>
  <c r="C717" i="4"/>
  <c r="G117" i="4"/>
  <c r="G749" i="4"/>
  <c r="C745" i="4"/>
  <c r="C737" i="4"/>
  <c r="C733" i="4"/>
  <c r="F730" i="4"/>
  <c r="F1404" i="4" s="1"/>
  <c r="D728" i="4"/>
  <c r="E723" i="4"/>
  <c r="E719" i="4"/>
  <c r="F714" i="4"/>
  <c r="F1388" i="4" s="1"/>
  <c r="C713" i="4"/>
  <c r="G705" i="4"/>
  <c r="G1379" i="4" s="1"/>
  <c r="G701" i="4"/>
  <c r="G1375" i="4" s="1"/>
  <c r="G697" i="4"/>
  <c r="G1371" i="4" s="1"/>
  <c r="D696" i="4"/>
  <c r="F694" i="4"/>
  <c r="F1368" i="4" s="1"/>
  <c r="C693" i="4"/>
  <c r="F690" i="4"/>
  <c r="F1364" i="4" s="1"/>
  <c r="C689" i="4"/>
  <c r="E683" i="4"/>
  <c r="G681" i="4"/>
  <c r="G1355" i="4" s="1"/>
  <c r="E755" i="4"/>
  <c r="I48" i="16" s="1"/>
  <c r="E530" i="4"/>
  <c r="I36" i="16" s="1"/>
  <c r="E824" i="4"/>
  <c r="I49" i="16" s="1"/>
  <c r="E298" i="4"/>
  <c r="E599" i="4"/>
  <c r="G822" i="4"/>
  <c r="G1496" i="4" s="1"/>
  <c r="G597" i="4"/>
  <c r="G296" i="4"/>
  <c r="F594" i="4"/>
  <c r="F819" i="4"/>
  <c r="F1493" i="4" s="1"/>
  <c r="C818" i="4"/>
  <c r="C292" i="4"/>
  <c r="C593" i="4"/>
  <c r="D291" i="4"/>
  <c r="D817" i="4"/>
  <c r="F815" i="4"/>
  <c r="F1489" i="4" s="1"/>
  <c r="F289" i="4"/>
  <c r="F590" i="4"/>
  <c r="F811" i="4"/>
  <c r="F1485" i="4" s="1"/>
  <c r="F586" i="4"/>
  <c r="D809" i="4"/>
  <c r="D283" i="4"/>
  <c r="D584" i="4"/>
  <c r="C280" i="4"/>
  <c r="C806" i="4"/>
  <c r="D805" i="4"/>
  <c r="D580" i="4"/>
  <c r="E278" i="4"/>
  <c r="E579" i="4"/>
  <c r="G802" i="4"/>
  <c r="G1476" i="4" s="1"/>
  <c r="G577" i="4"/>
  <c r="G276" i="4"/>
  <c r="C802" i="4"/>
  <c r="C577" i="4"/>
  <c r="D801" i="4"/>
  <c r="D275" i="4"/>
  <c r="D576" i="4"/>
  <c r="F574" i="4"/>
  <c r="F273" i="4"/>
  <c r="F799" i="4"/>
  <c r="F1473" i="4" s="1"/>
  <c r="C798" i="4"/>
  <c r="C272" i="4"/>
  <c r="C573" i="4"/>
  <c r="D572" i="4"/>
  <c r="D797" i="4"/>
  <c r="F570" i="4"/>
  <c r="F795" i="4"/>
  <c r="F1469" i="4" s="1"/>
  <c r="C794" i="4"/>
  <c r="C569" i="4"/>
  <c r="F791" i="4"/>
  <c r="F1465" i="4" s="1"/>
  <c r="F265" i="4"/>
  <c r="F566" i="4"/>
  <c r="C790" i="4"/>
  <c r="C565" i="4"/>
  <c r="C264" i="4"/>
  <c r="D564" i="4"/>
  <c r="D789" i="4"/>
  <c r="E788" i="4"/>
  <c r="E262" i="4"/>
  <c r="E563" i="4"/>
  <c r="G782" i="4"/>
  <c r="G1456" i="4" s="1"/>
  <c r="G557" i="4"/>
  <c r="F554" i="4"/>
  <c r="F779" i="4"/>
  <c r="F1453" i="4" s="1"/>
  <c r="D251" i="4"/>
  <c r="D552" i="4"/>
  <c r="D777" i="4"/>
  <c r="G774" i="4"/>
  <c r="G1448" i="4" s="1"/>
  <c r="G549" i="4"/>
  <c r="D544" i="4"/>
  <c r="D243" i="4"/>
  <c r="D769" i="4"/>
  <c r="F767" i="4"/>
  <c r="F1441" i="4" s="1"/>
  <c r="F241" i="4"/>
  <c r="F542" i="4"/>
  <c r="C766" i="4"/>
  <c r="C240" i="4"/>
  <c r="C541" i="4"/>
  <c r="E764" i="4"/>
  <c r="E238" i="4"/>
  <c r="E539" i="4"/>
  <c r="G762" i="4"/>
  <c r="G1436" i="4" s="1"/>
  <c r="G236" i="4"/>
  <c r="G537" i="4"/>
  <c r="D235" i="4"/>
  <c r="D761" i="4"/>
  <c r="D536" i="4"/>
  <c r="F759" i="4"/>
  <c r="F1433" i="4" s="1"/>
  <c r="F233" i="4"/>
  <c r="E897" i="4"/>
  <c r="E672" i="4"/>
  <c r="E444" i="4"/>
  <c r="E895" i="4"/>
  <c r="E670" i="4"/>
  <c r="E893" i="4"/>
  <c r="E442" i="4"/>
  <c r="E668" i="4"/>
  <c r="E441" i="4"/>
  <c r="E892" i="4"/>
  <c r="E667" i="4"/>
  <c r="E890" i="4"/>
  <c r="E665" i="4"/>
  <c r="E436" i="4"/>
  <c r="E662" i="4"/>
  <c r="E882" i="4"/>
  <c r="E657" i="4"/>
  <c r="E430" i="4"/>
  <c r="E656" i="4"/>
  <c r="E428" i="4"/>
  <c r="E879" i="4"/>
  <c r="E654" i="4"/>
  <c r="E876" i="4"/>
  <c r="E651" i="4"/>
  <c r="E874" i="4"/>
  <c r="E649" i="4"/>
  <c r="E872" i="4"/>
  <c r="E647" i="4"/>
  <c r="E870" i="4"/>
  <c r="E645" i="4"/>
  <c r="E418" i="4"/>
  <c r="E869" i="4"/>
  <c r="E644" i="4"/>
  <c r="E416" i="4"/>
  <c r="E642" i="4"/>
  <c r="E414" i="4"/>
  <c r="E640" i="4"/>
  <c r="E411" i="4"/>
  <c r="E862" i="4"/>
  <c r="E637" i="4"/>
  <c r="E409" i="4"/>
  <c r="E860" i="4"/>
  <c r="E635" i="4"/>
  <c r="E406" i="4"/>
  <c r="E857" i="4"/>
  <c r="E404" i="4"/>
  <c r="E855" i="4"/>
  <c r="E402" i="4"/>
  <c r="E853" i="4"/>
  <c r="E400" i="4"/>
  <c r="E851" i="4"/>
  <c r="E849" i="4"/>
  <c r="E398" i="4"/>
  <c r="E396" i="4"/>
  <c r="E847" i="4"/>
  <c r="E395" i="4"/>
  <c r="E846" i="4"/>
  <c r="E393" i="4"/>
  <c r="E844" i="4"/>
  <c r="E392" i="4"/>
  <c r="E843" i="4"/>
  <c r="E841" i="4"/>
  <c r="E390" i="4"/>
  <c r="E616" i="4"/>
  <c r="E840" i="4"/>
  <c r="E389" i="4"/>
  <c r="E615" i="4"/>
  <c r="E838" i="4"/>
  <c r="E387" i="4"/>
  <c r="E836" i="4"/>
  <c r="E385" i="4"/>
  <c r="E611" i="4"/>
  <c r="E834" i="4"/>
  <c r="E383" i="4"/>
  <c r="E831" i="4"/>
  <c r="E380" i="4"/>
  <c r="C1346" i="4"/>
  <c r="C1421" i="4"/>
  <c r="C1271" i="4"/>
  <c r="C1342" i="4"/>
  <c r="C1417" i="4"/>
  <c r="C1413" i="4"/>
  <c r="C1338" i="4"/>
  <c r="C1330" i="4"/>
  <c r="C1405" i="4"/>
  <c r="C1251" i="4"/>
  <c r="C1326" i="4"/>
  <c r="C1393" i="4"/>
  <c r="C1318" i="4"/>
  <c r="C1389" i="4"/>
  <c r="C1314" i="4"/>
  <c r="C1235" i="4"/>
  <c r="C1385" i="4"/>
  <c r="C1229" i="4"/>
  <c r="C1304" i="4"/>
  <c r="C1300" i="4"/>
  <c r="C1225" i="4"/>
  <c r="C1294" i="4"/>
  <c r="C1219" i="4"/>
  <c r="C1369" i="4"/>
  <c r="C1215" i="4"/>
  <c r="C1290" i="4"/>
  <c r="C1361" i="4"/>
  <c r="C1286" i="4"/>
  <c r="C1211" i="4"/>
  <c r="C1282" i="4"/>
  <c r="C1207" i="4"/>
  <c r="C1357" i="4"/>
  <c r="D1054" i="4"/>
  <c r="D979" i="4"/>
  <c r="D1428" i="4"/>
  <c r="H38" i="21" s="1"/>
  <c r="C1494" i="4"/>
  <c r="C1120" i="4"/>
  <c r="C1045" i="4"/>
  <c r="C1116" i="4"/>
  <c r="C1490" i="4"/>
  <c r="C1041" i="4"/>
  <c r="C1114" i="4"/>
  <c r="C1039" i="4"/>
  <c r="C1035" i="4"/>
  <c r="C1110" i="4"/>
  <c r="C1484" i="4"/>
  <c r="C1108" i="4"/>
  <c r="C1482" i="4"/>
  <c r="C1033" i="4"/>
  <c r="C1478" i="4"/>
  <c r="C1104" i="4"/>
  <c r="C1029" i="4"/>
  <c r="C1100" i="4"/>
  <c r="C1474" i="4"/>
  <c r="C1025" i="4"/>
  <c r="C1470" i="4"/>
  <c r="C1096" i="4"/>
  <c r="C1021" i="4"/>
  <c r="C1092" i="4"/>
  <c r="C1466" i="4"/>
  <c r="C1017" i="4"/>
  <c r="C1462" i="4"/>
  <c r="C1088" i="4"/>
  <c r="C1013" i="4"/>
  <c r="C1458" i="4"/>
  <c r="C1084" i="4"/>
  <c r="C1009" i="4"/>
  <c r="C1456" i="4"/>
  <c r="C1007" i="4"/>
  <c r="C1452" i="4"/>
  <c r="C1078" i="4"/>
  <c r="C1003" i="4"/>
  <c r="C1076" i="4"/>
  <c r="C1001" i="4"/>
  <c r="C1450" i="4"/>
  <c r="C1446" i="4"/>
  <c r="C1072" i="4"/>
  <c r="C997" i="4"/>
  <c r="C1444" i="4"/>
  <c r="C1070" i="4"/>
  <c r="C995" i="4"/>
  <c r="C993" i="4"/>
  <c r="C1068" i="4"/>
  <c r="C1442" i="4"/>
  <c r="C1440" i="4"/>
  <c r="C991" i="4"/>
  <c r="C1064" i="4"/>
  <c r="C1438" i="4"/>
  <c r="C1062" i="4"/>
  <c r="C987" i="4"/>
  <c r="C1434" i="4"/>
  <c r="C1060" i="4"/>
  <c r="E131" i="4"/>
  <c r="D148" i="4"/>
  <c r="G133" i="4"/>
  <c r="G240" i="4"/>
  <c r="F253" i="4"/>
  <c r="C260" i="4"/>
  <c r="F285" i="4"/>
  <c r="C296" i="4"/>
  <c r="E135" i="4"/>
  <c r="F379" i="4"/>
  <c r="D592" i="4"/>
  <c r="E633" i="4"/>
  <c r="E631" i="4"/>
  <c r="E629" i="4"/>
  <c r="E627" i="4"/>
  <c r="E625" i="4"/>
  <c r="E623" i="4"/>
  <c r="E621" i="4"/>
  <c r="E619" i="4"/>
  <c r="E881" i="4"/>
  <c r="C786" i="4"/>
  <c r="E687" i="4"/>
  <c r="E443" i="4"/>
  <c r="C989" i="4"/>
  <c r="I27" i="16"/>
  <c r="G81" i="4"/>
  <c r="E83" i="4"/>
  <c r="C85" i="4"/>
  <c r="F86" i="4"/>
  <c r="D88" i="4"/>
  <c r="G89" i="4"/>
  <c r="E91" i="4"/>
  <c r="C93" i="4"/>
  <c r="F94" i="4"/>
  <c r="D96" i="4"/>
  <c r="G97" i="4"/>
  <c r="E99" i="4"/>
  <c r="C101" i="4"/>
  <c r="D104" i="4"/>
  <c r="G105" i="4"/>
  <c r="E107" i="4"/>
  <c r="C109" i="4"/>
  <c r="F110" i="4"/>
  <c r="D112" i="4"/>
  <c r="G113" i="4"/>
  <c r="E115" i="4"/>
  <c r="C117" i="4"/>
  <c r="F118" i="4"/>
  <c r="D120" i="4"/>
  <c r="G121" i="4"/>
  <c r="E123" i="4"/>
  <c r="C125" i="4"/>
  <c r="F126" i="4"/>
  <c r="D128" i="4"/>
  <c r="G129" i="4"/>
  <c r="C133" i="4"/>
  <c r="E139" i="4"/>
  <c r="G149" i="4"/>
  <c r="C137" i="4"/>
  <c r="G232" i="4"/>
  <c r="D239" i="4"/>
  <c r="F245" i="4"/>
  <c r="C252" i="4"/>
  <c r="G264" i="4"/>
  <c r="D271" i="4"/>
  <c r="F277" i="4"/>
  <c r="C284" i="4"/>
  <c r="E290" i="4"/>
  <c r="F138" i="4"/>
  <c r="E381" i="4"/>
  <c r="E609" i="4"/>
  <c r="E606" i="4"/>
  <c r="E899" i="4"/>
  <c r="E887" i="4"/>
  <c r="E867" i="4"/>
  <c r="E864" i="4"/>
  <c r="E816" i="4"/>
  <c r="D813" i="4"/>
  <c r="E634" i="4"/>
  <c r="I47" i="16"/>
  <c r="C1056" i="4"/>
  <c r="H46" i="17"/>
  <c r="D747" i="4"/>
  <c r="H58" i="17" s="1"/>
  <c r="G740" i="4"/>
  <c r="G1414" i="4" s="1"/>
  <c r="G732" i="4"/>
  <c r="G1406" i="4" s="1"/>
  <c r="G728" i="4"/>
  <c r="G1402" i="4" s="1"/>
  <c r="G724" i="4"/>
  <c r="G1398" i="4" s="1"/>
  <c r="D707" i="4"/>
  <c r="D699" i="4"/>
  <c r="E690" i="4"/>
  <c r="E686" i="4"/>
  <c r="C684" i="4"/>
  <c r="D755" i="4"/>
  <c r="H48" i="16" s="1"/>
  <c r="D229" i="4"/>
  <c r="E823" i="4"/>
  <c r="E598" i="4"/>
  <c r="D294" i="4"/>
  <c r="D820" i="4"/>
  <c r="C817" i="4"/>
  <c r="C291" i="4"/>
  <c r="E795" i="4"/>
  <c r="E570" i="4"/>
  <c r="C789" i="4"/>
  <c r="C564" i="4"/>
  <c r="G781" i="4"/>
  <c r="G1455" i="4" s="1"/>
  <c r="G556" i="4"/>
  <c r="E771" i="4"/>
  <c r="E546" i="4"/>
  <c r="C757" i="4"/>
  <c r="C532" i="4"/>
  <c r="D859" i="4"/>
  <c r="D634" i="4"/>
  <c r="D839" i="4"/>
  <c r="D614" i="4"/>
  <c r="D835" i="4"/>
  <c r="D610" i="4"/>
  <c r="D831" i="4"/>
  <c r="D606" i="4"/>
  <c r="D1422" i="4"/>
  <c r="D1347" i="4"/>
  <c r="H32" i="20"/>
  <c r="D1345" i="4"/>
  <c r="D1418" i="4"/>
  <c r="D1343" i="4"/>
  <c r="D1414" i="4"/>
  <c r="D1339" i="4"/>
  <c r="D1412" i="4"/>
  <c r="D1337" i="4"/>
  <c r="D1262" i="4"/>
  <c r="D1333" i="4"/>
  <c r="D1408" i="4"/>
  <c r="D1258" i="4"/>
  <c r="D1331" i="4"/>
  <c r="D1406" i="4"/>
  <c r="D1402" i="4"/>
  <c r="D1327" i="4"/>
  <c r="D1323" i="4"/>
  <c r="D1398" i="4"/>
  <c r="D1396" i="4"/>
  <c r="D1321" i="4"/>
  <c r="D1394" i="4"/>
  <c r="D1319" i="4"/>
  <c r="D1392" i="4"/>
  <c r="D1317" i="4"/>
  <c r="D1236" i="4"/>
  <c r="D1386" i="4"/>
  <c r="D1311" i="4"/>
  <c r="D1384" i="4"/>
  <c r="D1309" i="4"/>
  <c r="D1380" i="4"/>
  <c r="D1305" i="4"/>
  <c r="D1230" i="4"/>
  <c r="D1303" i="4"/>
  <c r="D1228" i="4"/>
  <c r="D1226" i="4"/>
  <c r="D1376" i="4"/>
  <c r="D1374" i="4"/>
  <c r="D1224" i="4"/>
  <c r="D1370" i="4"/>
  <c r="D1295" i="4"/>
  <c r="D1220" i="4"/>
  <c r="D1216" i="4"/>
  <c r="D1366" i="4"/>
  <c r="D1364" i="4"/>
  <c r="D1214" i="4"/>
  <c r="D1212" i="4"/>
  <c r="D1287" i="4"/>
  <c r="D1285" i="4"/>
  <c r="D1210" i="4"/>
  <c r="D1360" i="4"/>
  <c r="D1206" i="4"/>
  <c r="D1356" i="4"/>
  <c r="D1354" i="4"/>
  <c r="D1204" i="4"/>
  <c r="D1279" i="4"/>
  <c r="D1497" i="4"/>
  <c r="D1123" i="4"/>
  <c r="D1493" i="4"/>
  <c r="D1119" i="4"/>
  <c r="D1044" i="4"/>
  <c r="D1491" i="4"/>
  <c r="D1117" i="4"/>
  <c r="D1042" i="4"/>
  <c r="D1489" i="4"/>
  <c r="D1040" i="4"/>
  <c r="D1115" i="4"/>
  <c r="D1487" i="4"/>
  <c r="D1113" i="4"/>
  <c r="D1485" i="4"/>
  <c r="D1111" i="4"/>
  <c r="D1479" i="4"/>
  <c r="D1105" i="4"/>
  <c r="D1030" i="4"/>
  <c r="D1477" i="4"/>
  <c r="D1103" i="4"/>
  <c r="D1024" i="4"/>
  <c r="D1473" i="4"/>
  <c r="D1469" i="4"/>
  <c r="D1095" i="4"/>
  <c r="D1463" i="4"/>
  <c r="D1089" i="4"/>
  <c r="D1014" i="4"/>
  <c r="D1459" i="4"/>
  <c r="D1085" i="4"/>
  <c r="D1083" i="4"/>
  <c r="D1457" i="4"/>
  <c r="D1008" i="4"/>
  <c r="D1453" i="4"/>
  <c r="D1079" i="4"/>
  <c r="D1451" i="4"/>
  <c r="D1002" i="4"/>
  <c r="D1075" i="4"/>
  <c r="D1000" i="4"/>
  <c r="D1067" i="4"/>
  <c r="D992" i="4"/>
  <c r="D1065" i="4"/>
  <c r="D1439" i="4"/>
  <c r="D1435" i="4"/>
  <c r="D986" i="4"/>
  <c r="D1433" i="4"/>
  <c r="D1059" i="4"/>
  <c r="D1431" i="4"/>
  <c r="D1057" i="4"/>
  <c r="D1055" i="4"/>
  <c r="D1429" i="4"/>
  <c r="D980" i="4"/>
  <c r="D996" i="4"/>
  <c r="D1012" i="4"/>
  <c r="D1028" i="4"/>
  <c r="D1099" i="4"/>
  <c r="D1097" i="4"/>
  <c r="D1063" i="4"/>
  <c r="D1061" i="4"/>
  <c r="D1358" i="4"/>
  <c r="D1483" i="4"/>
  <c r="D1467" i="4"/>
  <c r="D1455" i="4"/>
  <c r="D1441" i="4"/>
  <c r="H31" i="20"/>
  <c r="G46" i="17"/>
  <c r="G742" i="4"/>
  <c r="G1416" i="4" s="1"/>
  <c r="D133" i="4"/>
  <c r="D733" i="4"/>
  <c r="E728" i="4"/>
  <c r="F723" i="4"/>
  <c r="F1397" i="4" s="1"/>
  <c r="G718" i="4"/>
  <c r="G1392" i="4" s="1"/>
  <c r="F715" i="4"/>
  <c r="F1389" i="4" s="1"/>
  <c r="G710" i="4"/>
  <c r="G1384" i="4" s="1"/>
  <c r="F691" i="4"/>
  <c r="F1365" i="4" s="1"/>
  <c r="G686" i="4"/>
  <c r="G1360" i="4" s="1"/>
  <c r="G598" i="4"/>
  <c r="G297" i="4"/>
  <c r="F812" i="4"/>
  <c r="F1486" i="4" s="1"/>
  <c r="F286" i="4"/>
  <c r="F587" i="4"/>
  <c r="G582" i="4"/>
  <c r="G807" i="4"/>
  <c r="G1481" i="4" s="1"/>
  <c r="G281" i="4"/>
  <c r="C795" i="4"/>
  <c r="C570" i="4"/>
  <c r="C269" i="4"/>
  <c r="E793" i="4"/>
  <c r="E267" i="4"/>
  <c r="E568" i="4"/>
  <c r="D557" i="4"/>
  <c r="D782" i="4"/>
  <c r="D256" i="4"/>
  <c r="G550" i="4"/>
  <c r="G775" i="4"/>
  <c r="G1449" i="4" s="1"/>
  <c r="G249" i="4"/>
  <c r="G767" i="4"/>
  <c r="G1441" i="4" s="1"/>
  <c r="G241" i="4"/>
  <c r="G542" i="4"/>
  <c r="C763" i="4"/>
  <c r="C538" i="4"/>
  <c r="C237" i="4"/>
  <c r="F756" i="4"/>
  <c r="F1430" i="4" s="1"/>
  <c r="F531" i="4"/>
  <c r="F230" i="4"/>
  <c r="F883" i="4"/>
  <c r="F658" i="4"/>
  <c r="F1332" i="4" s="1"/>
  <c r="F432" i="4"/>
  <c r="F1106" i="4" s="1"/>
  <c r="F426" i="4"/>
  <c r="F1100" i="4" s="1"/>
  <c r="F652" i="4"/>
  <c r="F1326" i="4" s="1"/>
  <c r="F412" i="4"/>
  <c r="F1086" i="4" s="1"/>
  <c r="F638" i="4"/>
  <c r="F1312" i="4" s="1"/>
  <c r="F863" i="4"/>
  <c r="F636" i="4"/>
  <c r="F1310" i="4" s="1"/>
  <c r="F861" i="4"/>
  <c r="F410" i="4"/>
  <c r="F1084" i="4" s="1"/>
  <c r="F859" i="4"/>
  <c r="F634" i="4"/>
  <c r="F1308" i="4" s="1"/>
  <c r="F408" i="4"/>
  <c r="F1082" i="4" s="1"/>
  <c r="F404" i="4"/>
  <c r="F1078" i="4" s="1"/>
  <c r="F630" i="4"/>
  <c r="F1304" i="4" s="1"/>
  <c r="F855" i="4"/>
  <c r="F396" i="4"/>
  <c r="F1070" i="4" s="1"/>
  <c r="F622" i="4"/>
  <c r="F1296" i="4" s="1"/>
  <c r="F839" i="4"/>
  <c r="F614" i="4"/>
  <c r="F1288" i="4" s="1"/>
  <c r="F388" i="4"/>
  <c r="F1062" i="4" s="1"/>
  <c r="F608" i="4"/>
  <c r="F1282" i="4" s="1"/>
  <c r="F833" i="4"/>
  <c r="D1417" i="4"/>
  <c r="D1342" i="4"/>
  <c r="D1330" i="4"/>
  <c r="D1405" i="4"/>
  <c r="D1393" i="4"/>
  <c r="D1318" i="4"/>
  <c r="D1306" i="4"/>
  <c r="D1381" i="4"/>
  <c r="D1231" i="4"/>
  <c r="D1369" i="4"/>
  <c r="D1294" i="4"/>
  <c r="D1219" i="4"/>
  <c r="C1428" i="4"/>
  <c r="G37" i="21" s="1"/>
  <c r="C1054" i="4"/>
  <c r="G50" i="21" s="1"/>
  <c r="C979" i="4"/>
  <c r="D1494" i="4"/>
  <c r="D1045" i="4"/>
  <c r="D1120" i="4"/>
  <c r="D1490" i="4"/>
  <c r="D1041" i="4"/>
  <c r="D1116" i="4"/>
  <c r="D1482" i="4"/>
  <c r="D1108" i="4"/>
  <c r="D1033" i="4"/>
  <c r="D1474" i="4"/>
  <c r="D1100" i="4"/>
  <c r="D1001" i="4"/>
  <c r="D1450" i="4"/>
  <c r="D1442" i="4"/>
  <c r="D1068" i="4"/>
  <c r="D1434" i="4"/>
  <c r="D985" i="4"/>
  <c r="D1060" i="4"/>
  <c r="D101" i="4"/>
  <c r="F107" i="4"/>
  <c r="G126" i="4"/>
  <c r="E136" i="4"/>
  <c r="E251" i="4"/>
  <c r="F390" i="4"/>
  <c r="F1064" i="4" s="1"/>
  <c r="F664" i="4"/>
  <c r="F1338" i="4" s="1"/>
  <c r="F624" i="4"/>
  <c r="F1298" i="4" s="1"/>
  <c r="F877" i="4"/>
  <c r="F847" i="4"/>
  <c r="G726" i="4"/>
  <c r="G1400" i="4" s="1"/>
  <c r="F707" i="4"/>
  <c r="F1381" i="4" s="1"/>
  <c r="D1025" i="4"/>
  <c r="C680" i="4"/>
  <c r="C80" i="4"/>
  <c r="D749" i="4"/>
  <c r="D149" i="4"/>
  <c r="J46" i="17"/>
  <c r="F147" i="4"/>
  <c r="C746" i="4"/>
  <c r="C146" i="4"/>
  <c r="E144" i="4"/>
  <c r="E744" i="4"/>
  <c r="F739" i="4"/>
  <c r="F1413" i="4" s="1"/>
  <c r="F139" i="4"/>
  <c r="D725" i="4"/>
  <c r="E720" i="4"/>
  <c r="C714" i="4"/>
  <c r="E712" i="4"/>
  <c r="D709" i="4"/>
  <c r="D685" i="4"/>
  <c r="C682" i="4"/>
  <c r="F820" i="4"/>
  <c r="F1494" i="4" s="1"/>
  <c r="F595" i="4"/>
  <c r="G815" i="4"/>
  <c r="G1489" i="4" s="1"/>
  <c r="G590" i="4"/>
  <c r="C811" i="4"/>
  <c r="C285" i="4"/>
  <c r="D806" i="4"/>
  <c r="D280" i="4"/>
  <c r="D581" i="4"/>
  <c r="E576" i="4"/>
  <c r="E275" i="4"/>
  <c r="G799" i="4"/>
  <c r="G1473" i="4" s="1"/>
  <c r="G273" i="4"/>
  <c r="G574" i="4"/>
  <c r="F772" i="4"/>
  <c r="F1446" i="4" s="1"/>
  <c r="F547" i="4"/>
  <c r="F246" i="4"/>
  <c r="C546" i="4"/>
  <c r="C771" i="4"/>
  <c r="E544" i="4"/>
  <c r="E243" i="4"/>
  <c r="F539" i="4"/>
  <c r="F764" i="4"/>
  <c r="F1438" i="4" s="1"/>
  <c r="E235" i="4"/>
  <c r="E536" i="4"/>
  <c r="D533" i="4"/>
  <c r="D758" i="4"/>
  <c r="F668" i="4"/>
  <c r="F1342" i="4" s="1"/>
  <c r="F893" i="4"/>
  <c r="F891" i="4"/>
  <c r="F666" i="4"/>
  <c r="F1340" i="4" s="1"/>
  <c r="F440" i="4"/>
  <c r="F1114" i="4" s="1"/>
  <c r="F436" i="4"/>
  <c r="F1110" i="4" s="1"/>
  <c r="F662" i="4"/>
  <c r="F1336" i="4" s="1"/>
  <c r="F656" i="4"/>
  <c r="F1330" i="4" s="1"/>
  <c r="F881" i="4"/>
  <c r="F875" i="4"/>
  <c r="F650" i="4"/>
  <c r="F1324" i="4" s="1"/>
  <c r="F424" i="4"/>
  <c r="F1098" i="4" s="1"/>
  <c r="F610" i="4"/>
  <c r="F1284" i="4" s="1"/>
  <c r="F835" i="4"/>
  <c r="F384" i="4"/>
  <c r="F1058" i="4" s="1"/>
  <c r="F831" i="4"/>
  <c r="F606" i="4"/>
  <c r="F1280" i="4" s="1"/>
  <c r="F380" i="4"/>
  <c r="F1054" i="4" s="1"/>
  <c r="D1409" i="4"/>
  <c r="D1334" i="4"/>
  <c r="D1397" i="4"/>
  <c r="D1322" i="4"/>
  <c r="D1235" i="4"/>
  <c r="D1385" i="4"/>
  <c r="D1310" i="4"/>
  <c r="D1373" i="4"/>
  <c r="D1298" i="4"/>
  <c r="D1223" i="4"/>
  <c r="D1361" i="4"/>
  <c r="D1286" i="4"/>
  <c r="D1211" i="4"/>
  <c r="D1096" i="4"/>
  <c r="D1470" i="4"/>
  <c r="D1021" i="4"/>
  <c r="D1458" i="4"/>
  <c r="D1009" i="4"/>
  <c r="D1084" i="4"/>
  <c r="D1064" i="4"/>
  <c r="D989" i="4"/>
  <c r="I34" i="17"/>
  <c r="F66" i="15" s="1"/>
  <c r="I46" i="17"/>
  <c r="G86" i="4"/>
  <c r="D93" i="4"/>
  <c r="E112" i="4"/>
  <c r="G118" i="4"/>
  <c r="D125" i="4"/>
  <c r="F131" i="4"/>
  <c r="D232" i="4"/>
  <c r="G257" i="4"/>
  <c r="F398" i="4"/>
  <c r="F1072" i="4" s="1"/>
  <c r="F430" i="4"/>
  <c r="F1104" i="4" s="1"/>
  <c r="E592" i="4"/>
  <c r="G566" i="4"/>
  <c r="F865" i="4"/>
  <c r="G791" i="4"/>
  <c r="G1465" i="4" s="1"/>
  <c r="F731" i="4"/>
  <c r="F1405" i="4" s="1"/>
  <c r="D1112" i="4"/>
  <c r="D741" i="4"/>
  <c r="D141" i="4"/>
  <c r="C138" i="4"/>
  <c r="C738" i="4"/>
  <c r="G734" i="4"/>
  <c r="G1408" i="4" s="1"/>
  <c r="G134" i="4"/>
  <c r="C730" i="4"/>
  <c r="C722" i="4"/>
  <c r="D717" i="4"/>
  <c r="C706" i="4"/>
  <c r="F699" i="4"/>
  <c r="F1373" i="4" s="1"/>
  <c r="G694" i="4"/>
  <c r="G1368" i="4" s="1"/>
  <c r="E688" i="4"/>
  <c r="F683" i="4"/>
  <c r="F1357" i="4" s="1"/>
  <c r="F755" i="4"/>
  <c r="F1429" i="4" s="1"/>
  <c r="F530" i="4"/>
  <c r="F229" i="4"/>
  <c r="C819" i="4"/>
  <c r="C293" i="4"/>
  <c r="C594" i="4"/>
  <c r="D814" i="4"/>
  <c r="D589" i="4"/>
  <c r="D288" i="4"/>
  <c r="E584" i="4"/>
  <c r="E809" i="4"/>
  <c r="F278" i="4"/>
  <c r="F804" i="4"/>
  <c r="F1478" i="4" s="1"/>
  <c r="C578" i="4"/>
  <c r="C803" i="4"/>
  <c r="D272" i="4"/>
  <c r="D798" i="4"/>
  <c r="D790" i="4"/>
  <c r="D565" i="4"/>
  <c r="F788" i="4"/>
  <c r="F1462" i="4" s="1"/>
  <c r="F563" i="4"/>
  <c r="F262" i="4"/>
  <c r="C787" i="4"/>
  <c r="C261" i="4"/>
  <c r="C562" i="4"/>
  <c r="E785" i="4"/>
  <c r="E259" i="4"/>
  <c r="F555" i="4"/>
  <c r="F254" i="4"/>
  <c r="F780" i="4"/>
  <c r="F1454" i="4" s="1"/>
  <c r="C779" i="4"/>
  <c r="C253" i="4"/>
  <c r="C554" i="4"/>
  <c r="D549" i="4"/>
  <c r="D248" i="4"/>
  <c r="D240" i="4"/>
  <c r="D541" i="4"/>
  <c r="G759" i="4"/>
  <c r="G1433" i="4" s="1"/>
  <c r="G233" i="4"/>
  <c r="F670" i="4"/>
  <c r="F1344" i="4" s="1"/>
  <c r="F895" i="4"/>
  <c r="F660" i="4"/>
  <c r="F1334" i="4" s="1"/>
  <c r="F434" i="4"/>
  <c r="F1108" i="4" s="1"/>
  <c r="F885" i="4"/>
  <c r="F879" i="4"/>
  <c r="F428" i="4"/>
  <c r="F1102" i="4" s="1"/>
  <c r="F648" i="4"/>
  <c r="F1322" i="4" s="1"/>
  <c r="F873" i="4"/>
  <c r="F646" i="4"/>
  <c r="F1320" i="4" s="1"/>
  <c r="F420" i="4"/>
  <c r="F1094" i="4" s="1"/>
  <c r="F871" i="4"/>
  <c r="F869" i="4"/>
  <c r="F418" i="4"/>
  <c r="F1092" i="4" s="1"/>
  <c r="F867" i="4"/>
  <c r="F642" i="4"/>
  <c r="F1316" i="4" s="1"/>
  <c r="F416" i="4"/>
  <c r="F1090" i="4" s="1"/>
  <c r="F853" i="4"/>
  <c r="F628" i="4"/>
  <c r="F1302" i="4" s="1"/>
  <c r="F402" i="4"/>
  <c r="F1076" i="4" s="1"/>
  <c r="F626" i="4"/>
  <c r="F1300" i="4" s="1"/>
  <c r="F851" i="4"/>
  <c r="F400" i="4"/>
  <c r="F1074" i="4" s="1"/>
  <c r="F845" i="4"/>
  <c r="F620" i="4"/>
  <c r="F1294" i="4" s="1"/>
  <c r="F394" i="4"/>
  <c r="F1068" i="4" s="1"/>
  <c r="F618" i="4"/>
  <c r="F1292" i="4" s="1"/>
  <c r="F843" i="4"/>
  <c r="F392" i="4"/>
  <c r="F1066" i="4" s="1"/>
  <c r="F386" i="4"/>
  <c r="F1060" i="4" s="1"/>
  <c r="F612" i="4"/>
  <c r="F1286" i="4" s="1"/>
  <c r="D1346" i="4"/>
  <c r="D1421" i="4"/>
  <c r="D1271" i="4"/>
  <c r="D1338" i="4"/>
  <c r="D1413" i="4"/>
  <c r="D1401" i="4"/>
  <c r="D1251" i="4"/>
  <c r="D1326" i="4"/>
  <c r="D1314" i="4"/>
  <c r="D1389" i="4"/>
  <c r="D1377" i="4"/>
  <c r="D1227" i="4"/>
  <c r="D1302" i="4"/>
  <c r="D1290" i="4"/>
  <c r="D1365" i="4"/>
  <c r="D1215" i="4"/>
  <c r="D1282" i="4"/>
  <c r="D1207" i="4"/>
  <c r="D1357" i="4"/>
  <c r="D1478" i="4"/>
  <c r="D1029" i="4"/>
  <c r="D1104" i="4"/>
  <c r="D1466" i="4"/>
  <c r="D1092" i="4"/>
  <c r="D1017" i="4"/>
  <c r="D1013" i="4"/>
  <c r="D1462" i="4"/>
  <c r="D1088" i="4"/>
  <c r="D1454" i="4"/>
  <c r="D1080" i="4"/>
  <c r="D1005" i="4"/>
  <c r="D1446" i="4"/>
  <c r="D997" i="4"/>
  <c r="D1072" i="4"/>
  <c r="D1056" i="4"/>
  <c r="D981" i="4"/>
  <c r="D1430" i="4"/>
  <c r="H34" i="17"/>
  <c r="E66" i="15" s="1"/>
  <c r="D85" i="4"/>
  <c r="F91" i="4"/>
  <c r="C98" i="4"/>
  <c r="E104" i="4"/>
  <c r="G110" i="4"/>
  <c r="D117" i="4"/>
  <c r="F123" i="4"/>
  <c r="C130" i="4"/>
  <c r="F238" i="4"/>
  <c r="D264" i="4"/>
  <c r="G289" i="4"/>
  <c r="D296" i="4"/>
  <c r="F406" i="4"/>
  <c r="F1080" i="4" s="1"/>
  <c r="F438" i="4"/>
  <c r="F1112" i="4" s="1"/>
  <c r="C586" i="4"/>
  <c r="E560" i="4"/>
  <c r="G558" i="4"/>
  <c r="F674" i="4"/>
  <c r="F644" i="4"/>
  <c r="F1318" i="4" s="1"/>
  <c r="F616" i="4"/>
  <c r="F1290" i="4" s="1"/>
  <c r="F897" i="4"/>
  <c r="F837" i="4"/>
  <c r="F796" i="4"/>
  <c r="F1470" i="4" s="1"/>
  <c r="E761" i="4"/>
  <c r="E736" i="4"/>
  <c r="C698" i="4"/>
  <c r="D1076" i="4"/>
  <c r="G30" i="20"/>
  <c r="J28" i="16"/>
  <c r="H28" i="16"/>
  <c r="G52" i="20"/>
  <c r="G31" i="20"/>
  <c r="H49" i="16"/>
  <c r="G51" i="21"/>
  <c r="E747" i="4"/>
  <c r="F823" i="4"/>
  <c r="F1497" i="4" s="1"/>
  <c r="C1340" i="4"/>
  <c r="C1391" i="4"/>
  <c r="C1488" i="4"/>
  <c r="C1464" i="4"/>
  <c r="G27" i="21"/>
  <c r="C1436" i="4"/>
  <c r="J27" i="16"/>
  <c r="G692" i="4"/>
  <c r="G1366" i="4" s="1"/>
  <c r="C559" i="4"/>
  <c r="D830" i="4"/>
  <c r="C898" i="4"/>
  <c r="G47" i="18"/>
  <c r="H41" i="20"/>
  <c r="C673" i="4"/>
  <c r="G36" i="18" s="1"/>
  <c r="C784" i="4"/>
  <c r="D605" i="4"/>
  <c r="H35" i="18" s="1"/>
  <c r="H39" i="21"/>
  <c r="G294" i="4"/>
  <c r="G34" i="21"/>
  <c r="C52" i="15" s="1"/>
  <c r="I28" i="16"/>
  <c r="D137" i="4"/>
  <c r="C134" i="4"/>
  <c r="F727" i="4"/>
  <c r="F1401" i="4" s="1"/>
  <c r="G722" i="4"/>
  <c r="G1396" i="4" s="1"/>
  <c r="F711" i="4"/>
  <c r="F1385" i="4" s="1"/>
  <c r="D705" i="4"/>
  <c r="G698" i="4"/>
  <c r="G1372" i="4" s="1"/>
  <c r="C86" i="4"/>
  <c r="F445" i="4"/>
  <c r="F1119" i="4" s="1"/>
  <c r="F876" i="4"/>
  <c r="F423" i="4"/>
  <c r="F1097" i="4" s="1"/>
  <c r="F860" i="4"/>
  <c r="F629" i="4"/>
  <c r="F1303" i="4" s="1"/>
  <c r="F393" i="4"/>
  <c r="F1067" i="4" s="1"/>
  <c r="F391" i="4"/>
  <c r="F1065" i="4" s="1"/>
  <c r="C1278" i="4"/>
  <c r="G50" i="20" s="1"/>
  <c r="H27" i="21"/>
  <c r="E143" i="4"/>
  <c r="E559" i="4"/>
  <c r="I27" i="18"/>
  <c r="E842" i="4"/>
  <c r="D1278" i="4"/>
  <c r="H51" i="20" s="1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C755" i="4"/>
  <c r="D784" i="4"/>
  <c r="E830" i="4"/>
  <c r="D898" i="4"/>
  <c r="H47" i="18" s="1"/>
  <c r="D842" i="4"/>
  <c r="D1382" i="4"/>
  <c r="F747" i="4"/>
  <c r="F1421" i="4" s="1"/>
  <c r="F692" i="4"/>
  <c r="F1366" i="4" s="1"/>
  <c r="C1411" i="4"/>
  <c r="C1419" i="4"/>
  <c r="D559" i="4"/>
  <c r="C1328" i="4"/>
  <c r="C692" i="4"/>
  <c r="E673" i="4"/>
  <c r="E898" i="4"/>
  <c r="E784" i="4"/>
  <c r="E617" i="4"/>
  <c r="D1307" i="4"/>
  <c r="E605" i="4"/>
  <c r="D1353" i="4"/>
  <c r="H40" i="20" s="1"/>
  <c r="D673" i="4"/>
  <c r="H36" i="18" s="1"/>
  <c r="D617" i="4"/>
  <c r="H27" i="17"/>
  <c r="G41" i="20"/>
  <c r="E80" i="4"/>
  <c r="F425" i="4"/>
  <c r="F1099" i="4" s="1"/>
  <c r="F111" i="4"/>
  <c r="H36" i="16"/>
  <c r="F409" i="4"/>
  <c r="F1083" i="4" s="1"/>
  <c r="G746" i="4"/>
  <c r="G1420" i="4" s="1"/>
  <c r="G146" i="4"/>
  <c r="G138" i="4"/>
  <c r="G738" i="4"/>
  <c r="G1412" i="4" s="1"/>
  <c r="E732" i="4"/>
  <c r="E132" i="4"/>
  <c r="C726" i="4"/>
  <c r="C126" i="4"/>
  <c r="F719" i="4"/>
  <c r="F1393" i="4" s="1"/>
  <c r="F119" i="4"/>
  <c r="D713" i="4"/>
  <c r="D113" i="4"/>
  <c r="C694" i="4"/>
  <c r="C94" i="4"/>
  <c r="F687" i="4"/>
  <c r="F1361" i="4" s="1"/>
  <c r="F87" i="4"/>
  <c r="D681" i="4"/>
  <c r="D81" i="4"/>
  <c r="G293" i="4"/>
  <c r="G819" i="4"/>
  <c r="G1493" i="4" s="1"/>
  <c r="G594" i="4"/>
  <c r="G811" i="4"/>
  <c r="G1485" i="4" s="1"/>
  <c r="G285" i="4"/>
  <c r="G586" i="4"/>
  <c r="D276" i="4"/>
  <c r="D577" i="4"/>
  <c r="F792" i="4"/>
  <c r="F1466" i="4" s="1"/>
  <c r="F266" i="4"/>
  <c r="F567" i="4"/>
  <c r="C257" i="4"/>
  <c r="C783" i="4"/>
  <c r="C558" i="4"/>
  <c r="C775" i="4"/>
  <c r="C550" i="4"/>
  <c r="C249" i="4"/>
  <c r="C542" i="4"/>
  <c r="G28" i="16"/>
  <c r="C767" i="4"/>
  <c r="C241" i="4"/>
  <c r="E757" i="4"/>
  <c r="E532" i="4"/>
  <c r="E231" i="4"/>
  <c r="F443" i="4"/>
  <c r="F1117" i="4" s="1"/>
  <c r="F894" i="4"/>
  <c r="F669" i="4"/>
  <c r="F1343" i="4" s="1"/>
  <c r="F868" i="4"/>
  <c r="F417" i="4"/>
  <c r="F1091" i="4" s="1"/>
  <c r="F858" i="4"/>
  <c r="F633" i="4"/>
  <c r="F1307" i="4" s="1"/>
  <c r="F840" i="4"/>
  <c r="F389" i="4"/>
  <c r="F1063" i="4" s="1"/>
  <c r="D1328" i="4"/>
  <c r="D1253" i="4"/>
  <c r="D1403" i="4"/>
  <c r="D995" i="4"/>
  <c r="D1444" i="4"/>
  <c r="D1070" i="4"/>
  <c r="F651" i="4"/>
  <c r="F1325" i="4" s="1"/>
  <c r="E748" i="4"/>
  <c r="E148" i="4"/>
  <c r="C742" i="4"/>
  <c r="C142" i="4"/>
  <c r="F735" i="4"/>
  <c r="F1409" i="4" s="1"/>
  <c r="F135" i="4"/>
  <c r="G730" i="4"/>
  <c r="G1404" i="4" s="1"/>
  <c r="E724" i="4"/>
  <c r="E708" i="4"/>
  <c r="F703" i="4"/>
  <c r="F1377" i="4" s="1"/>
  <c r="F103" i="4"/>
  <c r="D97" i="4"/>
  <c r="D697" i="4"/>
  <c r="D689" i="4"/>
  <c r="G682" i="4"/>
  <c r="G1356" i="4" s="1"/>
  <c r="C823" i="4"/>
  <c r="C598" i="4"/>
  <c r="F816" i="4"/>
  <c r="F1490" i="4" s="1"/>
  <c r="F591" i="4"/>
  <c r="F290" i="4"/>
  <c r="E813" i="4"/>
  <c r="E588" i="4"/>
  <c r="E287" i="4"/>
  <c r="F808" i="4"/>
  <c r="F1482" i="4" s="1"/>
  <c r="F282" i="4"/>
  <c r="F583" i="4"/>
  <c r="G803" i="4"/>
  <c r="G1477" i="4" s="1"/>
  <c r="G578" i="4"/>
  <c r="G277" i="4"/>
  <c r="F800" i="4"/>
  <c r="F1474" i="4" s="1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1450" i="4" s="1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1345" i="4" s="1"/>
  <c r="F441" i="4"/>
  <c r="F1115" i="4" s="1"/>
  <c r="F892" i="4"/>
  <c r="F886" i="4"/>
  <c r="F661" i="4"/>
  <c r="F1335" i="4" s="1"/>
  <c r="F435" i="4"/>
  <c r="F1109" i="4" s="1"/>
  <c r="F880" i="4"/>
  <c r="F429" i="4"/>
  <c r="F1103" i="4" s="1"/>
  <c r="F655" i="4"/>
  <c r="F1329" i="4" s="1"/>
  <c r="F872" i="4"/>
  <c r="F647" i="4"/>
  <c r="F1321" i="4" s="1"/>
  <c r="F421" i="4"/>
  <c r="F1095" i="4" s="1"/>
  <c r="F866" i="4"/>
  <c r="F641" i="4"/>
  <c r="F1315" i="4" s="1"/>
  <c r="F415" i="4"/>
  <c r="F1089" i="4" s="1"/>
  <c r="F411" i="4"/>
  <c r="F1085" i="4" s="1"/>
  <c r="F637" i="4"/>
  <c r="F1311" i="4" s="1"/>
  <c r="F862" i="4"/>
  <c r="F856" i="4"/>
  <c r="F631" i="4"/>
  <c r="F1305" i="4" s="1"/>
  <c r="F405" i="4"/>
  <c r="F1079" i="4" s="1"/>
  <c r="F625" i="4"/>
  <c r="F1299" i="4" s="1"/>
  <c r="F850" i="4"/>
  <c r="F399" i="4"/>
  <c r="F1073" i="4" s="1"/>
  <c r="F621" i="4"/>
  <c r="F1295" i="4" s="1"/>
  <c r="F395" i="4"/>
  <c r="F1069" i="4" s="1"/>
  <c r="F613" i="4"/>
  <c r="F1287" i="4" s="1"/>
  <c r="F838" i="4"/>
  <c r="F387" i="4"/>
  <c r="F1061" i="4" s="1"/>
  <c r="F609" i="4"/>
  <c r="F1283" i="4" s="1"/>
  <c r="F834" i="4"/>
  <c r="F383" i="4"/>
  <c r="F1057" i="4" s="1"/>
  <c r="D1344" i="4"/>
  <c r="D1269" i="4"/>
  <c r="D1419" i="4"/>
  <c r="D1336" i="4"/>
  <c r="D1261" i="4"/>
  <c r="D1411" i="4"/>
  <c r="D1320" i="4"/>
  <c r="D1395" i="4"/>
  <c r="D1245" i="4"/>
  <c r="D1312" i="4"/>
  <c r="D1237" i="4"/>
  <c r="D1387" i="4"/>
  <c r="D1379" i="4"/>
  <c r="D1304" i="4"/>
  <c r="D1229" i="4"/>
  <c r="D1371" i="4"/>
  <c r="D1296" i="4"/>
  <c r="D1221" i="4"/>
  <c r="D1355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D105" i="4"/>
  <c r="G130" i="4"/>
  <c r="G122" i="4"/>
  <c r="C718" i="4"/>
  <c r="E716" i="4"/>
  <c r="E116" i="4"/>
  <c r="C710" i="4"/>
  <c r="C110" i="4"/>
  <c r="G706" i="4"/>
  <c r="G1380" i="4" s="1"/>
  <c r="G106" i="4"/>
  <c r="C702" i="4"/>
  <c r="F695" i="4"/>
  <c r="F1369" i="4" s="1"/>
  <c r="G90" i="4"/>
  <c r="G690" i="4"/>
  <c r="G1364" i="4" s="1"/>
  <c r="C686" i="4"/>
  <c r="F298" i="4"/>
  <c r="F824" i="4"/>
  <c r="F599" i="4"/>
  <c r="J38" i="16" s="1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1458" i="4" s="1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1434" i="4" s="1"/>
  <c r="F535" i="4"/>
  <c r="F234" i="4"/>
  <c r="F673" i="4"/>
  <c r="F1347" i="4" s="1"/>
  <c r="F898" i="4"/>
  <c r="J27" i="18"/>
  <c r="F447" i="4"/>
  <c r="F1121" i="4" s="1"/>
  <c r="F890" i="4"/>
  <c r="F665" i="4"/>
  <c r="F1339" i="4" s="1"/>
  <c r="F884" i="4"/>
  <c r="F433" i="4"/>
  <c r="F1107" i="4" s="1"/>
  <c r="F427" i="4"/>
  <c r="F1101" i="4" s="1"/>
  <c r="F653" i="4"/>
  <c r="F1327" i="4" s="1"/>
  <c r="F870" i="4"/>
  <c r="F645" i="4"/>
  <c r="F1319" i="4" s="1"/>
  <c r="F419" i="4"/>
  <c r="F1093" i="4" s="1"/>
  <c r="F852" i="4"/>
  <c r="F627" i="4"/>
  <c r="F1301" i="4" s="1"/>
  <c r="F401" i="4"/>
  <c r="F1075" i="4" s="1"/>
  <c r="F848" i="4"/>
  <c r="F397" i="4"/>
  <c r="F1071" i="4" s="1"/>
  <c r="F623" i="4"/>
  <c r="F1297" i="4" s="1"/>
  <c r="F844" i="4"/>
  <c r="F619" i="4"/>
  <c r="F1293" i="4" s="1"/>
  <c r="F836" i="4"/>
  <c r="F611" i="4"/>
  <c r="F1285" i="4" s="1"/>
  <c r="F385" i="4"/>
  <c r="F1059" i="4" s="1"/>
  <c r="F832" i="4"/>
  <c r="F381" i="4"/>
  <c r="F1055" i="4" s="1"/>
  <c r="F607" i="4"/>
  <c r="F1281" i="4" s="1"/>
  <c r="D1340" i="4"/>
  <c r="D1265" i="4"/>
  <c r="D1415" i="4"/>
  <c r="D1332" i="4"/>
  <c r="D1257" i="4"/>
  <c r="D1407" i="4"/>
  <c r="D1316" i="4"/>
  <c r="D1391" i="4"/>
  <c r="D1241" i="4"/>
  <c r="D1308" i="4"/>
  <c r="D1383" i="4"/>
  <c r="D1233" i="4"/>
  <c r="D1375" i="4"/>
  <c r="D1300" i="4"/>
  <c r="D1225" i="4"/>
  <c r="D1367" i="4"/>
  <c r="D1292" i="4"/>
  <c r="D1284" i="4"/>
  <c r="D1359" i="4"/>
  <c r="D1209" i="4"/>
  <c r="D1496" i="4"/>
  <c r="H46" i="21" s="1"/>
  <c r="D1047" i="4"/>
  <c r="D1122" i="4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G82" i="4"/>
  <c r="E108" i="4"/>
  <c r="C102" i="4"/>
  <c r="F127" i="4"/>
  <c r="F407" i="4"/>
  <c r="F1081" i="4" s="1"/>
  <c r="F439" i="4"/>
  <c r="F1113" i="4" s="1"/>
  <c r="F635" i="4"/>
  <c r="F1309" i="4" s="1"/>
  <c r="F615" i="4"/>
  <c r="F1289" i="4" s="1"/>
  <c r="D145" i="4"/>
  <c r="D737" i="4"/>
  <c r="C734" i="4"/>
  <c r="D729" i="4"/>
  <c r="D129" i="4"/>
  <c r="D721" i="4"/>
  <c r="G714" i="4"/>
  <c r="G1388" i="4" s="1"/>
  <c r="E692" i="4"/>
  <c r="I28" i="17"/>
  <c r="E684" i="4"/>
  <c r="E84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1442" i="4" s="1"/>
  <c r="F543" i="4"/>
  <c r="F242" i="4"/>
  <c r="D762" i="4"/>
  <c r="D537" i="4"/>
  <c r="D236" i="4"/>
  <c r="C830" i="4"/>
  <c r="G45" i="18" s="1"/>
  <c r="C379" i="4"/>
  <c r="C605" i="4"/>
  <c r="G34" i="18" s="1"/>
  <c r="F888" i="4"/>
  <c r="F663" i="4"/>
  <c r="F1337" i="4" s="1"/>
  <c r="F437" i="4"/>
  <c r="F1111" i="4" s="1"/>
  <c r="F882" i="4"/>
  <c r="F657" i="4"/>
  <c r="F1331" i="4" s="1"/>
  <c r="F431" i="4"/>
  <c r="F1105" i="4" s="1"/>
  <c r="F874" i="4"/>
  <c r="F649" i="4"/>
  <c r="F1323" i="4" s="1"/>
  <c r="F864" i="4"/>
  <c r="F413" i="4"/>
  <c r="F1087" i="4" s="1"/>
  <c r="F639" i="4"/>
  <c r="F1313" i="4" s="1"/>
  <c r="F854" i="4"/>
  <c r="F403" i="4"/>
  <c r="F1077" i="4" s="1"/>
  <c r="F617" i="4"/>
  <c r="J25" i="18"/>
  <c r="F842" i="4"/>
  <c r="C1353" i="4"/>
  <c r="G39" i="20" s="1"/>
  <c r="C1203" i="4"/>
  <c r="D1249" i="4"/>
  <c r="D1324" i="4"/>
  <c r="D1399" i="4"/>
  <c r="D1363" i="4"/>
  <c r="D1288" i="4"/>
  <c r="D1213" i="4"/>
  <c r="D1440" i="4"/>
  <c r="D1066" i="4"/>
  <c r="D991" i="4"/>
  <c r="G98" i="4"/>
  <c r="E124" i="4"/>
  <c r="F659" i="4"/>
  <c r="F1333" i="4" s="1"/>
  <c r="D1217" i="4"/>
  <c r="G29" i="16"/>
  <c r="D1082" i="4"/>
  <c r="D1456" i="4"/>
  <c r="D1007" i="4"/>
  <c r="F95" i="4"/>
  <c r="F846" i="4"/>
  <c r="E740" i="4"/>
  <c r="D1074" i="4"/>
  <c r="D1448" i="4"/>
  <c r="D999" i="4"/>
  <c r="G27" i="16"/>
  <c r="D121" i="4"/>
  <c r="E92" i="4"/>
  <c r="C118" i="4"/>
  <c r="C297" i="4"/>
  <c r="F643" i="4"/>
  <c r="F1317" i="4" s="1"/>
  <c r="D680" i="4"/>
  <c r="H37" i="17"/>
  <c r="D80" i="4"/>
  <c r="E700" i="4"/>
  <c r="E100" i="4"/>
  <c r="D1003" i="4"/>
  <c r="D1452" i="4"/>
  <c r="D1078" i="4"/>
  <c r="D89" i="4"/>
  <c r="G114" i="4"/>
  <c r="E140" i="4"/>
  <c r="F667" i="4"/>
  <c r="F1341" i="4" s="1"/>
  <c r="F878" i="4"/>
  <c r="D802" i="4"/>
  <c r="I26" i="18"/>
  <c r="H26" i="18"/>
  <c r="H28" i="18" s="1"/>
  <c r="J26" i="18"/>
  <c r="G26" i="18"/>
  <c r="F444" i="4"/>
  <c r="F1118" i="4" s="1"/>
  <c r="F294" i="4"/>
  <c r="G291" i="4"/>
  <c r="D446" i="4"/>
  <c r="C448" i="4"/>
  <c r="E1262" i="4"/>
  <c r="E1411" i="4" s="1"/>
  <c r="E1238" i="4"/>
  <c r="E1387" i="4" s="1"/>
  <c r="E1217" i="4"/>
  <c r="E1366" i="4" s="1"/>
  <c r="E1207" i="4"/>
  <c r="E1356" i="4" s="1"/>
  <c r="D1272" i="4"/>
  <c r="G1270" i="4"/>
  <c r="D1267" i="4"/>
  <c r="G1264" i="4"/>
  <c r="E1263" i="4"/>
  <c r="E1412" i="4" s="1"/>
  <c r="G1261" i="4"/>
  <c r="E1260" i="4"/>
  <c r="E1409" i="4" s="1"/>
  <c r="D1259" i="4"/>
  <c r="G1257" i="4"/>
  <c r="E1256" i="4"/>
  <c r="E1405" i="4" s="1"/>
  <c r="D1255" i="4"/>
  <c r="E1253" i="4"/>
  <c r="E1402" i="4" s="1"/>
  <c r="D1252" i="4"/>
  <c r="G1250" i="4"/>
  <c r="G1247" i="4"/>
  <c r="D1246" i="4"/>
  <c r="G1244" i="4"/>
  <c r="E1243" i="4"/>
  <c r="E1392" i="4" s="1"/>
  <c r="D1242" i="4"/>
  <c r="G1240" i="4"/>
  <c r="E1239" i="4"/>
  <c r="E1388" i="4" s="1"/>
  <c r="E294" i="4"/>
  <c r="F291" i="4"/>
  <c r="E446" i="4"/>
  <c r="C1272" i="4"/>
  <c r="F1270" i="4"/>
  <c r="C1269" i="4"/>
  <c r="C1267" i="4"/>
  <c r="F1264" i="4"/>
  <c r="F1261" i="4"/>
  <c r="C1259" i="4"/>
  <c r="F1257" i="4"/>
  <c r="C1255" i="4"/>
  <c r="C1252" i="4"/>
  <c r="F1250" i="4"/>
  <c r="C1249" i="4"/>
  <c r="F1247" i="4"/>
  <c r="C1246" i="4"/>
  <c r="F1244" i="4"/>
  <c r="C1242" i="4"/>
  <c r="F1240" i="4"/>
  <c r="F1237" i="4"/>
  <c r="F442" i="4"/>
  <c r="F1116" i="4" s="1"/>
  <c r="E291" i="4"/>
  <c r="D447" i="4"/>
  <c r="E1254" i="4"/>
  <c r="E1403" i="4" s="1"/>
  <c r="E1233" i="4"/>
  <c r="E1382" i="4" s="1"/>
  <c r="E1214" i="4"/>
  <c r="E1363" i="4" s="1"/>
  <c r="G1271" i="4"/>
  <c r="D1270" i="4"/>
  <c r="E1268" i="4"/>
  <c r="E1417" i="4" s="1"/>
  <c r="E1266" i="4"/>
  <c r="E1415" i="4" s="1"/>
  <c r="E1264" i="4"/>
  <c r="E1413" i="4" s="1"/>
  <c r="D1263" i="4"/>
  <c r="E1261" i="4"/>
  <c r="E1410" i="4" s="1"/>
  <c r="D1260" i="4"/>
  <c r="G1258" i="4"/>
  <c r="E1257" i="4"/>
  <c r="E1406" i="4" s="1"/>
  <c r="D1256" i="4"/>
  <c r="G1254" i="4"/>
  <c r="G1251" i="4"/>
  <c r="E1250" i="4"/>
  <c r="E1399" i="4" s="1"/>
  <c r="G1248" i="4"/>
  <c r="E1247" i="4"/>
  <c r="E1396" i="4" s="1"/>
  <c r="G1245" i="4"/>
  <c r="E1244" i="4"/>
  <c r="E1393" i="4" s="1"/>
  <c r="D1243" i="4"/>
  <c r="G1241" i="4"/>
  <c r="E1240" i="4"/>
  <c r="E1389" i="4" s="1"/>
  <c r="D1239" i="4"/>
  <c r="E447" i="4"/>
  <c r="F1271" i="4"/>
  <c r="C1270" i="4"/>
  <c r="C1263" i="4"/>
  <c r="C1260" i="4"/>
  <c r="F1258" i="4"/>
  <c r="C1256" i="4"/>
  <c r="F1254" i="4"/>
  <c r="C1253" i="4"/>
  <c r="F1251" i="4"/>
  <c r="F1248" i="4"/>
  <c r="F1245" i="4"/>
  <c r="C1243" i="4"/>
  <c r="F1241" i="4"/>
  <c r="C1239" i="4"/>
  <c r="F448" i="4"/>
  <c r="F1122" i="4" s="1"/>
  <c r="E293" i="4"/>
  <c r="D448" i="4"/>
  <c r="E1270" i="4"/>
  <c r="E1419" i="4" s="1"/>
  <c r="E1249" i="4"/>
  <c r="E1398" i="4" s="1"/>
  <c r="E1230" i="4"/>
  <c r="E1379" i="4" s="1"/>
  <c r="E1210" i="4"/>
  <c r="E1359" i="4" s="1"/>
  <c r="E1204" i="4"/>
  <c r="E1353" i="4" s="1"/>
  <c r="G1272" i="4"/>
  <c r="E1271" i="4"/>
  <c r="E1420" i="4" s="1"/>
  <c r="G1269" i="4"/>
  <c r="D1268" i="4"/>
  <c r="D1266" i="4"/>
  <c r="D1264" i="4"/>
  <c r="G1262" i="4"/>
  <c r="G1259" i="4"/>
  <c r="E1258" i="4"/>
  <c r="E1407" i="4" s="1"/>
  <c r="G1255" i="4"/>
  <c r="D1254" i="4"/>
  <c r="G1252" i="4"/>
  <c r="E1251" i="4"/>
  <c r="E1400" i="4" s="1"/>
  <c r="D1250" i="4"/>
  <c r="E1248" i="4"/>
  <c r="E1397" i="4" s="1"/>
  <c r="D1247" i="4"/>
  <c r="E1245" i="4"/>
  <c r="E1394" i="4" s="1"/>
  <c r="D1244" i="4"/>
  <c r="G1242" i="4"/>
  <c r="E1241" i="4"/>
  <c r="E1390" i="4" s="1"/>
  <c r="D1240" i="4"/>
  <c r="G1238" i="4"/>
  <c r="G292" i="4"/>
  <c r="E448" i="4"/>
  <c r="F1272" i="4"/>
  <c r="F1269" i="4"/>
  <c r="C1268" i="4"/>
  <c r="C1266" i="4"/>
  <c r="C1264" i="4"/>
  <c r="F1262" i="4"/>
  <c r="C1261" i="4"/>
  <c r="F1259" i="4"/>
  <c r="C1257" i="4"/>
  <c r="F1255" i="4"/>
  <c r="C1254" i="4"/>
  <c r="F1252" i="4"/>
  <c r="C1250" i="4"/>
  <c r="C1247" i="4"/>
  <c r="C1244" i="4"/>
  <c r="F1242" i="4"/>
  <c r="F446" i="4"/>
  <c r="F1120" i="4" s="1"/>
  <c r="F292" i="4"/>
  <c r="F293" i="4"/>
  <c r="I39" i="17"/>
  <c r="K34" i="17"/>
  <c r="H66" i="15" s="1"/>
  <c r="H29" i="17"/>
  <c r="E1246" i="4"/>
  <c r="E1395" i="4" s="1"/>
  <c r="G39" i="21"/>
  <c r="H28" i="21"/>
  <c r="G28" i="21"/>
  <c r="H51" i="21"/>
  <c r="G29" i="21"/>
  <c r="D1234" i="4"/>
  <c r="E1235" i="4"/>
  <c r="E1384" i="4" s="1"/>
  <c r="G1236" i="4"/>
  <c r="F1239" i="4"/>
  <c r="F1243" i="4"/>
  <c r="F1249" i="4"/>
  <c r="F1260" i="4"/>
  <c r="E1265" i="4"/>
  <c r="E1414" i="4" s="1"/>
  <c r="F1235" i="4"/>
  <c r="C1237" i="4"/>
  <c r="G1239" i="4"/>
  <c r="G1243" i="4"/>
  <c r="G1249" i="4"/>
  <c r="E1255" i="4"/>
  <c r="E1404" i="4" s="1"/>
  <c r="G1260" i="4"/>
  <c r="E1267" i="4"/>
  <c r="E1416" i="4" s="1"/>
  <c r="C447" i="4"/>
  <c r="E292" i="4"/>
  <c r="I27" i="17"/>
  <c r="I29" i="16"/>
  <c r="H39" i="17"/>
  <c r="J29" i="16"/>
  <c r="J28" i="17"/>
  <c r="K50" i="17"/>
  <c r="I29" i="17"/>
  <c r="J29" i="17"/>
  <c r="G28" i="17"/>
  <c r="H29" i="16"/>
  <c r="D692" i="4"/>
  <c r="H38" i="17"/>
  <c r="I38" i="16"/>
  <c r="J34" i="17"/>
  <c r="G66" i="15" s="1"/>
  <c r="K39" i="17"/>
  <c r="G27" i="17"/>
  <c r="G39" i="17"/>
  <c r="K27" i="17"/>
  <c r="J37" i="17"/>
  <c r="K46" i="17"/>
  <c r="K51" i="17"/>
  <c r="G29" i="17"/>
  <c r="H28" i="17"/>
  <c r="G51" i="17"/>
  <c r="K28" i="17"/>
  <c r="J39" i="17"/>
  <c r="K58" i="17"/>
  <c r="K29" i="17"/>
  <c r="I58" i="17" l="1"/>
  <c r="G58" i="17"/>
  <c r="H51" i="17"/>
  <c r="I51" i="17"/>
  <c r="J51" i="17"/>
  <c r="G58" i="21"/>
  <c r="J37" i="16"/>
  <c r="H58" i="21"/>
  <c r="J49" i="16"/>
  <c r="J47" i="18"/>
  <c r="I50" i="17"/>
  <c r="H47" i="16"/>
  <c r="H50" i="16" s="1"/>
  <c r="H52" i="16" s="1"/>
  <c r="H54" i="16" s="1"/>
  <c r="F79" i="15" s="1"/>
  <c r="G28" i="18"/>
  <c r="H34" i="18"/>
  <c r="H37" i="18" s="1"/>
  <c r="H39" i="18" s="1"/>
  <c r="H41" i="18" s="1"/>
  <c r="F89" i="15" s="1"/>
  <c r="I37" i="16"/>
  <c r="I39" i="16" s="1"/>
  <c r="I41" i="16" s="1"/>
  <c r="I43" i="16" s="1"/>
  <c r="G76" i="15" s="1"/>
  <c r="G49" i="17"/>
  <c r="I36" i="18"/>
  <c r="K37" i="17"/>
  <c r="K40" i="17" s="1"/>
  <c r="K42" i="17" s="1"/>
  <c r="K44" i="17" s="1"/>
  <c r="H62" i="15" s="1"/>
  <c r="J48" i="16"/>
  <c r="J35" i="18"/>
  <c r="H50" i="17"/>
  <c r="H50" i="20"/>
  <c r="H52" i="20"/>
  <c r="H33" i="20"/>
  <c r="H35" i="20" s="1"/>
  <c r="H36" i="20" s="1"/>
  <c r="D99" i="15" s="1"/>
  <c r="G33" i="20"/>
  <c r="G35" i="20" s="1"/>
  <c r="G36" i="20" s="1"/>
  <c r="C99" i="15" s="1"/>
  <c r="H37" i="21"/>
  <c r="H40" i="21" s="1"/>
  <c r="G38" i="21"/>
  <c r="G40" i="21" s="1"/>
  <c r="G42" i="21" s="1"/>
  <c r="G44" i="21" s="1"/>
  <c r="C48" i="15" s="1"/>
  <c r="G49" i="21"/>
  <c r="G52" i="21" s="1"/>
  <c r="G54" i="21" s="1"/>
  <c r="G55" i="21" s="1"/>
  <c r="C50" i="15" s="1"/>
  <c r="I47" i="18"/>
  <c r="J45" i="18"/>
  <c r="H45" i="18"/>
  <c r="G46" i="18"/>
  <c r="G48" i="18" s="1"/>
  <c r="G50" i="18" s="1"/>
  <c r="G52" i="18" s="1"/>
  <c r="E92" i="15" s="1"/>
  <c r="H30" i="16"/>
  <c r="H32" i="16" s="1"/>
  <c r="H33" i="16" s="1"/>
  <c r="J58" i="17"/>
  <c r="K49" i="17"/>
  <c r="K52" i="17" s="1"/>
  <c r="K54" i="17" s="1"/>
  <c r="K55" i="17" s="1"/>
  <c r="H64" i="15" s="1"/>
  <c r="G38" i="17"/>
  <c r="G35" i="18"/>
  <c r="G37" i="18" s="1"/>
  <c r="G39" i="18" s="1"/>
  <c r="G41" i="18" s="1"/>
  <c r="E89" i="15" s="1"/>
  <c r="J47" i="16"/>
  <c r="I38" i="17"/>
  <c r="H49" i="21"/>
  <c r="I34" i="18"/>
  <c r="I28" i="18"/>
  <c r="I30" i="18" s="1"/>
  <c r="I31" i="18" s="1"/>
  <c r="G86" i="15" s="1"/>
  <c r="G40" i="20"/>
  <c r="G42" i="20" s="1"/>
  <c r="G44" i="20" s="1"/>
  <c r="G45" i="20" s="1"/>
  <c r="C101" i="15" s="1"/>
  <c r="J36" i="16"/>
  <c r="H39" i="20"/>
  <c r="H42" i="20" s="1"/>
  <c r="H44" i="20" s="1"/>
  <c r="H45" i="20" s="1"/>
  <c r="D101" i="15" s="1"/>
  <c r="J30" i="16"/>
  <c r="J32" i="16" s="1"/>
  <c r="J33" i="16" s="1"/>
  <c r="H73" i="15" s="1"/>
  <c r="G51" i="20"/>
  <c r="G53" i="20" s="1"/>
  <c r="G55" i="20" s="1"/>
  <c r="G56" i="20" s="1"/>
  <c r="C104" i="15" s="1"/>
  <c r="I45" i="18"/>
  <c r="I50" i="16"/>
  <c r="I52" i="16" s="1"/>
  <c r="I54" i="16" s="1"/>
  <c r="G79" i="15" s="1"/>
  <c r="I37" i="17"/>
  <c r="H46" i="18"/>
  <c r="J49" i="17"/>
  <c r="J50" i="17"/>
  <c r="I46" i="18"/>
  <c r="I30" i="16"/>
  <c r="I32" i="16" s="1"/>
  <c r="I33" i="16" s="1"/>
  <c r="G73" i="15" s="1"/>
  <c r="G37" i="17"/>
  <c r="H30" i="21"/>
  <c r="H32" i="21" s="1"/>
  <c r="H33" i="21" s="1"/>
  <c r="D45" i="15" s="1"/>
  <c r="H39" i="16"/>
  <c r="H41" i="16" s="1"/>
  <c r="H43" i="16" s="1"/>
  <c r="F76" i="15" s="1"/>
  <c r="I35" i="18"/>
  <c r="G50" i="17"/>
  <c r="J38" i="17"/>
  <c r="J40" i="17" s="1"/>
  <c r="J42" i="17" s="1"/>
  <c r="J44" i="17" s="1"/>
  <c r="G62" i="15" s="1"/>
  <c r="H30" i="17"/>
  <c r="H32" i="17" s="1"/>
  <c r="H33" i="17" s="1"/>
  <c r="E59" i="15" s="1"/>
  <c r="I30" i="17"/>
  <c r="I32" i="17" s="1"/>
  <c r="J46" i="18"/>
  <c r="J30" i="17"/>
  <c r="J32" i="17" s="1"/>
  <c r="J36" i="18"/>
  <c r="I49" i="17"/>
  <c r="G30" i="21"/>
  <c r="G32" i="21" s="1"/>
  <c r="G33" i="21" s="1"/>
  <c r="C45" i="15" s="1"/>
  <c r="G30" i="18"/>
  <c r="G31" i="18" s="1"/>
  <c r="E86" i="15" s="1"/>
  <c r="H40" i="17"/>
  <c r="G36" i="16"/>
  <c r="G37" i="16"/>
  <c r="G30" i="17"/>
  <c r="H49" i="17"/>
  <c r="J28" i="18"/>
  <c r="H50" i="21"/>
  <c r="J34" i="18"/>
  <c r="F1291" i="4"/>
  <c r="G30" i="16"/>
  <c r="K30" i="17"/>
  <c r="H30" i="18"/>
  <c r="H31" i="18" s="1"/>
  <c r="F86" i="15" s="1"/>
  <c r="G47" i="16"/>
  <c r="G48" i="16"/>
  <c r="J39" i="16" l="1"/>
  <c r="J41" i="16" s="1"/>
  <c r="J42" i="16" s="1"/>
  <c r="H75" i="15" s="1"/>
  <c r="F73" i="15"/>
  <c r="I52" i="17"/>
  <c r="G52" i="17"/>
  <c r="G54" i="17" s="1"/>
  <c r="G56" i="17" s="1"/>
  <c r="D65" i="15" s="1"/>
  <c r="H52" i="17"/>
  <c r="H54" i="17" s="1"/>
  <c r="H55" i="17" s="1"/>
  <c r="E64" i="15" s="1"/>
  <c r="J50" i="16"/>
  <c r="J52" i="16" s="1"/>
  <c r="J54" i="16" s="1"/>
  <c r="H79" i="15" s="1"/>
  <c r="G57" i="20"/>
  <c r="C105" i="15" s="1"/>
  <c r="H53" i="20"/>
  <c r="H55" i="20" s="1"/>
  <c r="H57" i="20" s="1"/>
  <c r="D105" i="15" s="1"/>
  <c r="J48" i="18"/>
  <c r="J50" i="18" s="1"/>
  <c r="J51" i="18" s="1"/>
  <c r="H91" i="15" s="1"/>
  <c r="I37" i="18"/>
  <c r="I39" i="18" s="1"/>
  <c r="I41" i="18" s="1"/>
  <c r="G89" i="15" s="1"/>
  <c r="H48" i="18"/>
  <c r="H50" i="18" s="1"/>
  <c r="H52" i="18" s="1"/>
  <c r="F92" i="15" s="1"/>
  <c r="I48" i="18"/>
  <c r="I50" i="18" s="1"/>
  <c r="I52" i="18" s="1"/>
  <c r="G92" i="15" s="1"/>
  <c r="G40" i="17"/>
  <c r="G42" i="17" s="1"/>
  <c r="G43" i="17" s="1"/>
  <c r="D61" i="15" s="1"/>
  <c r="J52" i="17"/>
  <c r="J54" i="17" s="1"/>
  <c r="J55" i="17" s="1"/>
  <c r="G64" i="15" s="1"/>
  <c r="I40" i="17"/>
  <c r="I42" i="17" s="1"/>
  <c r="I44" i="17" s="1"/>
  <c r="F62" i="15" s="1"/>
  <c r="H52" i="21"/>
  <c r="H54" i="21" s="1"/>
  <c r="H56" i="21" s="1"/>
  <c r="D51" i="15" s="1"/>
  <c r="H53" i="16"/>
  <c r="J37" i="18"/>
  <c r="J39" i="18" s="1"/>
  <c r="J41" i="18" s="1"/>
  <c r="H89" i="15" s="1"/>
  <c r="G40" i="18"/>
  <c r="G46" i="20"/>
  <c r="C102" i="15" s="1"/>
  <c r="H40" i="18"/>
  <c r="G56" i="21"/>
  <c r="C51" i="15" s="1"/>
  <c r="H46" i="20"/>
  <c r="D102" i="15" s="1"/>
  <c r="H42" i="16"/>
  <c r="J33" i="17"/>
  <c r="G59" i="15" s="1"/>
  <c r="I33" i="17"/>
  <c r="F59" i="15" s="1"/>
  <c r="I42" i="16"/>
  <c r="G51" i="18"/>
  <c r="I53" i="16"/>
  <c r="G43" i="21"/>
  <c r="G39" i="16"/>
  <c r="G41" i="16" s="1"/>
  <c r="G43" i="16" s="1"/>
  <c r="E76" i="15" s="1"/>
  <c r="K43" i="17"/>
  <c r="J43" i="17"/>
  <c r="G32" i="16"/>
  <c r="G33" i="16" s="1"/>
  <c r="E73" i="15" s="1"/>
  <c r="G32" i="17"/>
  <c r="G33" i="17" s="1"/>
  <c r="D59" i="15" s="1"/>
  <c r="K56" i="17"/>
  <c r="H65" i="15" s="1"/>
  <c r="G50" i="16"/>
  <c r="H42" i="21"/>
  <c r="H44" i="21" s="1"/>
  <c r="D48" i="15" s="1"/>
  <c r="J30" i="18"/>
  <c r="J31" i="18" s="1"/>
  <c r="H86" i="15" s="1"/>
  <c r="K32" i="17"/>
  <c r="K33" i="17" s="1"/>
  <c r="H59" i="15" s="1"/>
  <c r="I54" i="17"/>
  <c r="I55" i="17" s="1"/>
  <c r="F64" i="15" s="1"/>
  <c r="H42" i="17"/>
  <c r="H44" i="17" s="1"/>
  <c r="E62" i="15" s="1"/>
  <c r="J43" i="16" l="1"/>
  <c r="H76" i="15" s="1"/>
  <c r="G55" i="17"/>
  <c r="D64" i="15" s="1"/>
  <c r="I40" i="18"/>
  <c r="I42" i="18" s="1"/>
  <c r="G58" i="20"/>
  <c r="H56" i="20"/>
  <c r="D104" i="15" s="1"/>
  <c r="I51" i="18"/>
  <c r="G91" i="15" s="1"/>
  <c r="H51" i="18"/>
  <c r="H53" i="18" s="1"/>
  <c r="J45" i="17"/>
  <c r="G61" i="15"/>
  <c r="K45" i="17"/>
  <c r="H61" i="15"/>
  <c r="I55" i="16"/>
  <c r="G78" i="15"/>
  <c r="G53" i="18"/>
  <c r="E91" i="15"/>
  <c r="H55" i="16"/>
  <c r="F78" i="15"/>
  <c r="G45" i="21"/>
  <c r="C47" i="15"/>
  <c r="H44" i="16"/>
  <c r="F75" i="15"/>
  <c r="I44" i="16"/>
  <c r="G75" i="15"/>
  <c r="H42" i="18"/>
  <c r="F88" i="15"/>
  <c r="G42" i="18"/>
  <c r="E88" i="15"/>
  <c r="G44" i="17"/>
  <c r="D62" i="15" s="1"/>
  <c r="G47" i="20"/>
  <c r="H55" i="21"/>
  <c r="G57" i="21"/>
  <c r="J53" i="16"/>
  <c r="H56" i="17"/>
  <c r="E65" i="15" s="1"/>
  <c r="I56" i="17"/>
  <c r="F65" i="15" s="1"/>
  <c r="J52" i="18"/>
  <c r="H92" i="15" s="1"/>
  <c r="H47" i="20"/>
  <c r="H43" i="17"/>
  <c r="H43" i="21"/>
  <c r="I43" i="17"/>
  <c r="J40" i="18"/>
  <c r="G42" i="16"/>
  <c r="J56" i="17"/>
  <c r="G65" i="15" s="1"/>
  <c r="G52" i="16"/>
  <c r="G54" i="16" s="1"/>
  <c r="E79" i="15" s="1"/>
  <c r="K57" i="17"/>
  <c r="J44" i="16" l="1"/>
  <c r="G57" i="17"/>
  <c r="H58" i="20"/>
  <c r="G88" i="15"/>
  <c r="I53" i="18"/>
  <c r="F91" i="15"/>
  <c r="G45" i="17"/>
  <c r="J55" i="16"/>
  <c r="H78" i="15"/>
  <c r="I45" i="17"/>
  <c r="F61" i="15"/>
  <c r="G44" i="16"/>
  <c r="E75" i="15"/>
  <c r="H45" i="21"/>
  <c r="D47" i="15"/>
  <c r="J42" i="18"/>
  <c r="H88" i="15"/>
  <c r="H45" i="17"/>
  <c r="E61" i="15"/>
  <c r="H57" i="21"/>
  <c r="D50" i="15"/>
  <c r="H57" i="17"/>
  <c r="I57" i="17"/>
  <c r="J53" i="18"/>
  <c r="G53" i="16"/>
  <c r="J57" i="17"/>
  <c r="G55" i="16" l="1"/>
  <c r="E78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8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20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20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7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27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<sst xmlns="http://schemas.openxmlformats.org/spreadsheetml/2006/main" count="506" uniqueCount="86">
  <si>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</si>
  <si>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</si>
  <si>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</si>
  <si>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</si>
  <si>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</si>
  <si>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</si>
  <si>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</si>
  <si>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</si>
  <si>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</si>
  <si>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</si>
  <si>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</si>
  <si>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</si>
  <si>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</si>
  <si>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</si>
  <si>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</si>
  <si>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</si>
  <si>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</si>
  <si>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</si>
  <si>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</si>
  <si>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</si>
  <si>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</si>
  <si>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</si>
  <si>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</si>
  <si>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</si>
  <si>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</si>
  <si>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</si>
  <si>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</si>
  <si>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</si>
  <si>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</si>
  <si>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</si>
  <si>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</si>
  <si>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</si>
  <si>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</si>
  <si>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Número de niños menores de 16 años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</si>
  <si>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</si>
  <si>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</si>
  <si>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</si>
  <si>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</si>
  <si>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</si>
  <si>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</si>
  <si>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</si>
  <si>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</si>
  <si>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</si>
  <si>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</si>
  <si>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</si>
  <si>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</si>
  <si>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TOTAL ANUAL</t>
  </si>
  <si>
    <t>Fecha de la cotización:</t>
  </si>
  <si>
    <t xml:space="preserve"> En el país de residencia </t>
  </si>
  <si>
    <t xml:space="preserve"> Fuera del país de residencia </t>
  </si>
  <si>
    <t>Una tarifa administrativa de US$75 se carga automáticamente al primer pago</t>
  </si>
  <si>
    <t>*Basado en un modo de pago anual</t>
  </si>
  <si>
    <t>Edad del/la conyuge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</si>
  <si>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</si>
  <si>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</si>
  <si>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</si>
  <si>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</si>
  <si>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</si>
  <si>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NOMBRE COMPLETO</t>
  </si>
  <si>
    <t>PLAN 4</t>
  </si>
  <si>
    <t>PLAN 5</t>
  </si>
  <si>
    <t>GLOBAL ULTIMATE HEALTH PLAN</t>
  </si>
  <si>
    <t>GLOBAL ELITE HEALTH PLAN</t>
  </si>
  <si>
    <t>DEDUCTIBLES</t>
  </si>
  <si>
    <t>GLOBAL PREMIER HEALTH PLAN</t>
  </si>
  <si>
    <t>GLOBAL SELECT HEALTH PLAN</t>
  </si>
  <si>
    <t>GLOBAL MAJOR MEDICAL HEALTH PLAN</t>
  </si>
  <si>
    <t>Global Ultimate Health Plan</t>
  </si>
  <si>
    <t>Global Elite Health Plan</t>
  </si>
  <si>
    <t>Global Select Health Plan</t>
  </si>
  <si>
    <t>Global Major Medical Health Plan</t>
  </si>
  <si>
    <t>Descuento (0%):</t>
  </si>
  <si>
    <t>FECHA DE LA COTIZACIÓN:</t>
  </si>
  <si>
    <t xml:space="preserve">Tarifas en US $ -   Efectivas a partir del 1ro de enero de  2020		</t>
  </si>
  <si>
    <t>Ahorros en tarifas de prima para niños (pago annual)*</t>
  </si>
  <si>
    <r>
      <t xml:space="preserve"> Tarifas efectivas a partir del 1ro de enero de 2022 — </t>
    </r>
    <r>
      <rPr>
        <b/>
        <sz val="14"/>
        <color rgb="FF0070C0"/>
        <rFont val="Arial"/>
        <family val="2"/>
      </rPr>
      <t>Para renovaciones de pólizas emitidas antes del 1 de abril de 2018</t>
    </r>
  </si>
  <si>
    <t>Nombre del Asegurado Titular:</t>
  </si>
  <si>
    <t>Número de adultos en la póliza:</t>
  </si>
  <si>
    <t>Edad del Asegurado Titular:</t>
  </si>
  <si>
    <t>Número de niños en la póliza:</t>
  </si>
  <si>
    <t>Edad del/la cónyuge:</t>
  </si>
  <si>
    <t>Número de niños menores de 10 años:</t>
  </si>
  <si>
    <t>Edad del/la conyuge:</t>
  </si>
  <si>
    <t>Nombre del Asegurado titular:</t>
  </si>
  <si>
    <t>Nombre del Asegurado titular</t>
  </si>
  <si>
    <t>Tarifas en US $ -   Efectivas a partir del 1ro de enero de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</si>
</sst>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00A]d&quot; de &quot;mmmm&quot; de &quot;yyyy;@"/>
    <numFmt numFmtId="165" formatCode="[$-409]d\-m\-yy\ h:mm\ AM/PM;@"/>
    <numFmt numFmtId="166" formatCode="_(* #,##0_);_(* \(#,##0\);_(* &quot;-&quot;??_);_(@_)"/>
    <numFmt numFmtId="167" formatCode="_([$$-409]* #,##0.00_);_([$$-409]* \(#,##0.00\);_([$$-409]* &quot;-&quot;??_);_(@_)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sz val="16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rgb="FFFF0000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4"/>
      <color theme="1"/>
      <name val="Arial"/>
      <family val="2"/>
    </font>
    <font>
      <b/>
      <sz val="14"/>
      <color rgb="FF0070C0"/>
      <name val="Arial"/>
      <family val="2"/>
    </font>
    <font>
      <sz val="14"/>
      <color indexed="9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4"/>
      <color rgb="FFFF0000"/>
      <name val="Arial"/>
      <family val="2"/>
    </font>
    <font>
      <sz val="14"/>
      <color theme="1"/>
      <name val="Arial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9"/>
      <name val="Microsoft Sans Serif"/>
      <family val="2"/>
    </font>
    <font>
      <b/>
      <sz val="14"/>
      <color theme="0"/>
      <name val="Microsoft Sans Serif"/>
      <family val="2"/>
    </font>
    <font>
      <sz val="14"/>
      <color indexed="8"/>
      <name val="Microsoft Sans Serif"/>
      <family val="2"/>
    </font>
    <font>
      <b/>
      <sz val="14"/>
      <color indexed="8"/>
      <name val="Microsoft Sans Serif"/>
      <family val="2"/>
    </font>
  </fonts>
  <fills count="5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</fills>
  <borders count="74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48"/>
      </left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3" fontId="18" fillId="0" borderId="0" applyFont="0" applyFill="0" applyBorder="0" applyAlignment="0" applyProtection="0"/>
    <xf numFmtId="0" fontId="24" fillId="0" borderId="0">
      <alignment vertical="top"/>
    </xf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27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28" fillId="0" borderId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7" applyNumberFormat="0" applyFill="0" applyAlignment="0" applyProtection="0"/>
    <xf numFmtId="0" fontId="38" fillId="0" borderId="28" applyNumberFormat="0" applyFill="0" applyAlignment="0" applyProtection="0"/>
    <xf numFmtId="0" fontId="39" fillId="0" borderId="29" applyNumberFormat="0" applyFill="0" applyAlignment="0" applyProtection="0"/>
    <xf numFmtId="0" fontId="39" fillId="0" borderId="0" applyNumberFormat="0" applyFill="0" applyBorder="0" applyAlignment="0" applyProtection="0"/>
    <xf numFmtId="0" fontId="40" fillId="13" borderId="0" applyNumberFormat="0" applyBorder="0" applyAlignment="0" applyProtection="0"/>
    <xf numFmtId="0" fontId="41" fillId="14" borderId="0" applyNumberFormat="0" applyBorder="0" applyAlignment="0" applyProtection="0"/>
    <xf numFmtId="0" fontId="42" fillId="15" borderId="0" applyNumberFormat="0" applyBorder="0" applyAlignment="0" applyProtection="0"/>
    <xf numFmtId="0" fontId="43" fillId="16" borderId="30" applyNumberFormat="0" applyAlignment="0" applyProtection="0"/>
    <xf numFmtId="0" fontId="44" fillId="17" borderId="31" applyNumberFormat="0" applyAlignment="0" applyProtection="0"/>
    <xf numFmtId="0" fontId="45" fillId="17" borderId="30" applyNumberFormat="0" applyAlignment="0" applyProtection="0"/>
    <xf numFmtId="0" fontId="46" fillId="0" borderId="32" applyNumberFormat="0" applyFill="0" applyAlignment="0" applyProtection="0"/>
    <xf numFmtId="0" fontId="47" fillId="18" borderId="33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35" applyNumberFormat="0" applyFill="0" applyAlignment="0" applyProtection="0"/>
    <xf numFmtId="0" fontId="51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51" fillId="4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9" borderId="34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9" borderId="34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</cellStyleXfs>
  <cellXfs count="500">
    <xf numFmtId="0" fontId="0" fillId="0" borderId="0" xfId="0"/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Protection="1"/>
    <xf numFmtId="0" fontId="12" fillId="0" borderId="0" xfId="0" applyFont="1" applyFill="1" applyProtection="1"/>
    <xf numFmtId="0" fontId="12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9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center" vertical="center" wrapText="1" shrinkToFit="1"/>
      <protection hidden="1"/>
    </xf>
    <xf numFmtId="0" fontId="18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center"/>
    </xf>
    <xf numFmtId="44" fontId="18" fillId="0" borderId="0" xfId="0" applyNumberFormat="1" applyFont="1" applyFill="1" applyBorder="1" applyProtection="1"/>
    <xf numFmtId="0" fontId="15" fillId="0" borderId="0" xfId="0" applyFont="1" applyAlignment="1" applyProtection="1">
      <alignment horizontal="center"/>
      <protection hidden="1"/>
    </xf>
    <xf numFmtId="0" fontId="18" fillId="2" borderId="9" xfId="0" applyFont="1" applyFill="1" applyBorder="1" applyProtection="1"/>
    <xf numFmtId="0" fontId="19" fillId="2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0" fontId="18" fillId="2" borderId="0" xfId="0" quotePrefix="1" applyFont="1" applyFill="1" applyBorder="1" applyProtection="1"/>
    <xf numFmtId="0" fontId="18" fillId="2" borderId="0" xfId="0" applyFont="1" applyFill="1" applyBorder="1" applyProtection="1"/>
    <xf numFmtId="0" fontId="18" fillId="2" borderId="0" xfId="0" applyFont="1" applyFill="1" applyBorder="1" applyAlignment="1" applyProtection="1">
      <alignment horizontal="center"/>
    </xf>
    <xf numFmtId="166" fontId="0" fillId="0" borderId="0" xfId="357" applyNumberFormat="1" applyFont="1" applyBorder="1" applyAlignment="1"/>
    <xf numFmtId="166" fontId="0" fillId="0" borderId="0" xfId="357" applyNumberFormat="1" applyFont="1"/>
    <xf numFmtId="166" fontId="26" fillId="0" borderId="0" xfId="357" applyNumberFormat="1" applyFont="1" applyBorder="1" applyAlignment="1"/>
    <xf numFmtId="166" fontId="26" fillId="0" borderId="0" xfId="357" applyNumberFormat="1" applyFont="1"/>
    <xf numFmtId="166" fontId="0" fillId="0" borderId="0" xfId="357" applyNumberFormat="1" applyFont="1" applyBorder="1"/>
    <xf numFmtId="166" fontId="0" fillId="0" borderId="9" xfId="357" applyNumberFormat="1" applyFont="1" applyBorder="1" applyAlignment="1"/>
    <xf numFmtId="166" fontId="0" fillId="0" borderId="9" xfId="357" applyNumberFormat="1" applyFont="1" applyBorder="1"/>
    <xf numFmtId="0" fontId="18" fillId="0" borderId="9" xfId="0" applyFont="1" applyFill="1" applyBorder="1" applyProtection="1"/>
    <xf numFmtId="44" fontId="21" fillId="0" borderId="0" xfId="0" applyNumberFormat="1" applyFont="1" applyFill="1" applyBorder="1" applyAlignment="1" applyProtection="1">
      <alignment vertical="center"/>
      <protection hidden="1"/>
    </xf>
    <xf numFmtId="0" fontId="27" fillId="0" borderId="0" xfId="367"/>
    <xf numFmtId="0" fontId="10" fillId="2" borderId="9" xfId="367" applyFont="1" applyFill="1" applyBorder="1" applyProtection="1"/>
    <xf numFmtId="0" fontId="19" fillId="2" borderId="0" xfId="367" applyFont="1" applyFill="1" applyBorder="1" applyProtection="1"/>
    <xf numFmtId="0" fontId="19" fillId="2" borderId="0" xfId="367" applyFont="1" applyFill="1" applyBorder="1" applyAlignment="1" applyProtection="1">
      <alignment horizontal="center"/>
    </xf>
    <xf numFmtId="0" fontId="10" fillId="2" borderId="0" xfId="367" quotePrefix="1" applyFont="1" applyFill="1" applyBorder="1" applyProtection="1"/>
    <xf numFmtId="0" fontId="10" fillId="2" borderId="15" xfId="367" applyFont="1" applyFill="1" applyBorder="1" applyProtection="1"/>
    <xf numFmtId="0" fontId="10" fillId="2" borderId="10" xfId="367" quotePrefix="1" applyFont="1" applyFill="1" applyBorder="1" applyProtection="1"/>
    <xf numFmtId="0" fontId="19" fillId="2" borderId="8" xfId="367" applyFont="1" applyFill="1" applyBorder="1" applyAlignment="1" applyProtection="1">
      <alignment horizontal="center"/>
    </xf>
    <xf numFmtId="0" fontId="27" fillId="0" borderId="17" xfId="367" applyBorder="1"/>
    <xf numFmtId="0" fontId="10" fillId="0" borderId="0" xfId="541"/>
    <xf numFmtId="0" fontId="10" fillId="2" borderId="9" xfId="541" applyFont="1" applyFill="1" applyBorder="1" applyProtection="1"/>
    <xf numFmtId="0" fontId="19" fillId="2" borderId="0" xfId="541" applyFont="1" applyFill="1" applyBorder="1" applyProtection="1"/>
    <xf numFmtId="0" fontId="19" fillId="2" borderId="0" xfId="541" applyFont="1" applyFill="1" applyBorder="1" applyAlignment="1" applyProtection="1">
      <alignment horizontal="center"/>
    </xf>
    <xf numFmtId="0" fontId="10" fillId="2" borderId="0" xfId="541" quotePrefix="1" applyFont="1" applyFill="1" applyBorder="1" applyProtection="1"/>
    <xf numFmtId="0" fontId="10" fillId="2" borderId="15" xfId="541" applyFont="1" applyFill="1" applyBorder="1" applyProtection="1"/>
    <xf numFmtId="0" fontId="10" fillId="2" borderId="10" xfId="541" quotePrefix="1" applyFont="1" applyFill="1" applyBorder="1" applyProtection="1"/>
    <xf numFmtId="0" fontId="19" fillId="2" borderId="8" xfId="541" applyFont="1" applyFill="1" applyBorder="1" applyAlignment="1" applyProtection="1">
      <alignment horizontal="center"/>
    </xf>
    <xf numFmtId="0" fontId="10" fillId="0" borderId="17" xfId="541" applyBorder="1"/>
    <xf numFmtId="43" fontId="25" fillId="3" borderId="18" xfId="621" applyNumberFormat="1" applyFont="1" applyFill="1" applyBorder="1" applyAlignment="1">
      <alignment vertical="center"/>
    </xf>
    <xf numFmtId="43" fontId="25" fillId="3" borderId="19" xfId="621" applyNumberFormat="1" applyFont="1" applyFill="1" applyBorder="1" applyAlignment="1">
      <alignment vertical="center"/>
    </xf>
    <xf numFmtId="43" fontId="25" fillId="3" borderId="19" xfId="621" applyNumberFormat="1" applyFont="1" applyFill="1" applyBorder="1" applyAlignment="1">
      <alignment vertical="center"/>
    </xf>
    <xf numFmtId="43" fontId="25" fillId="3" borderId="19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  <protection hidden="1"/>
    </xf>
    <xf numFmtId="44" fontId="20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Protection="1"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44" fontId="22" fillId="0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3" fontId="19" fillId="2" borderId="0" xfId="0" applyNumberFormat="1" applyFont="1" applyFill="1" applyBorder="1" applyAlignment="1" applyProtection="1">
      <alignment horizontal="center"/>
    </xf>
    <xf numFmtId="3" fontId="19" fillId="2" borderId="0" xfId="541" applyNumberFormat="1" applyFont="1" applyFill="1" applyBorder="1" applyAlignment="1" applyProtection="1">
      <alignment horizontal="center"/>
    </xf>
    <xf numFmtId="3" fontId="19" fillId="2" borderId="0" xfId="367" applyNumberFormat="1" applyFont="1" applyFill="1" applyBorder="1" applyAlignment="1" applyProtection="1">
      <alignment horizontal="center"/>
    </xf>
    <xf numFmtId="43" fontId="4" fillId="0" borderId="0" xfId="623" applyNumberFormat="1"/>
    <xf numFmtId="0" fontId="19" fillId="2" borderId="0" xfId="0" applyFont="1" applyFill="1" applyBorder="1" applyAlignment="1" applyProtection="1">
      <alignment horizontal="center"/>
    </xf>
    <xf numFmtId="0" fontId="19" fillId="2" borderId="0" xfId="541" applyFont="1" applyFill="1" applyBorder="1" applyAlignment="1" applyProtection="1">
      <alignment horizontal="center"/>
    </xf>
    <xf numFmtId="0" fontId="19" fillId="2" borderId="8" xfId="541" applyFont="1" applyFill="1" applyBorder="1" applyAlignment="1" applyProtection="1">
      <alignment horizontal="center"/>
    </xf>
    <xf numFmtId="0" fontId="16" fillId="0" borderId="0" xfId="0" applyFont="1" applyBorder="1" applyAlignment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Protection="1"/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/>
    <xf numFmtId="0" fontId="12" fillId="0" borderId="0" xfId="0" applyFont="1" applyBorder="1" applyProtection="1">
      <protection hidden="1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4" fillId="0" borderId="0" xfId="0" applyFont="1" applyFill="1" applyBorder="1" applyAlignment="1" applyProtection="1">
      <alignment horizontal="center"/>
      <protection hidden="1"/>
    </xf>
    <xf numFmtId="44" fontId="20" fillId="0" borderId="0" xfId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</xf>
    <xf numFmtId="0" fontId="12" fillId="0" borderId="0" xfId="0" applyFont="1" applyFill="1" applyBorder="1" applyProtection="1">
      <protection hidden="1"/>
    </xf>
    <xf numFmtId="0" fontId="12" fillId="0" borderId="0" xfId="0" applyFont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  <protection hidden="1"/>
    </xf>
    <xf numFmtId="44" fontId="21" fillId="0" borderId="0" xfId="0" applyNumberFormat="1" applyFont="1" applyFill="1" applyBorder="1" applyAlignment="1" applyProtection="1">
      <alignment vertical="center"/>
      <protection hidden="1"/>
    </xf>
    <xf numFmtId="9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</xf>
    <xf numFmtId="44" fontId="22" fillId="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horizontal="center" vertical="center" wrapText="1" shrinkToFit="1"/>
      <protection hidden="1"/>
    </xf>
    <xf numFmtId="0" fontId="12" fillId="0" borderId="0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0" fontId="12" fillId="0" borderId="0" xfId="0" applyFont="1" applyFill="1" applyProtection="1"/>
    <xf numFmtId="0" fontId="12" fillId="0" borderId="0" xfId="0" applyFont="1" applyAlignment="1" applyProtection="1"/>
    <xf numFmtId="0" fontId="12" fillId="0" borderId="0" xfId="0" applyFont="1" applyBorder="1" applyAlignment="1" applyProtection="1"/>
    <xf numFmtId="0" fontId="0" fillId="0" borderId="0" xfId="0" applyFont="1" applyProtection="1">
      <protection locked="0"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0" fillId="0" borderId="0" xfId="0" applyFont="1" applyProtection="1"/>
    <xf numFmtId="0" fontId="53" fillId="0" borderId="0" xfId="0" applyFont="1" applyBorder="1" applyAlignment="1" applyProtection="1">
      <alignment horizontal="right"/>
      <protection hidden="1"/>
    </xf>
    <xf numFmtId="0" fontId="54" fillId="0" borderId="0" xfId="0" applyFont="1" applyAlignment="1" applyProtection="1">
      <alignment horizontal="center"/>
      <protection hidden="1"/>
    </xf>
    <xf numFmtId="0" fontId="54" fillId="0" borderId="0" xfId="0" applyFont="1" applyFill="1" applyAlignment="1" applyProtection="1">
      <alignment horizontal="center"/>
      <protection hidden="1"/>
    </xf>
    <xf numFmtId="0" fontId="54" fillId="0" borderId="0" xfId="0" applyFont="1" applyFill="1" applyBorder="1" applyAlignment="1" applyProtection="1">
      <alignment horizontal="center"/>
      <protection hidden="1"/>
    </xf>
    <xf numFmtId="0" fontId="57" fillId="0" borderId="0" xfId="0" applyFont="1" applyFill="1" applyBorder="1" applyAlignment="1" applyProtection="1">
      <alignment vertical="center"/>
      <protection hidden="1"/>
    </xf>
    <xf numFmtId="0" fontId="33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Protection="1"/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3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Border="1" applyProtection="1">
      <protection locked="0"/>
    </xf>
    <xf numFmtId="0" fontId="0" fillId="0" borderId="0" xfId="0" applyFont="1" applyProtection="1">
      <protection locked="0"/>
    </xf>
    <xf numFmtId="0" fontId="52" fillId="0" borderId="0" xfId="0" applyFont="1" applyFill="1" applyBorder="1" applyAlignment="1" applyProtection="1">
      <alignment horizontal="center"/>
      <protection hidden="1"/>
    </xf>
    <xf numFmtId="44" fontId="33" fillId="0" borderId="0" xfId="1" applyFont="1" applyFill="1" applyBorder="1" applyAlignment="1" applyProtection="1">
      <alignment vertical="center"/>
      <protection hidden="1"/>
    </xf>
    <xf numFmtId="0" fontId="19" fillId="0" borderId="0" xfId="0" applyFont="1" applyAlignment="1" applyProtection="1">
      <alignment horizontal="center"/>
    </xf>
    <xf numFmtId="0" fontId="0" fillId="0" borderId="0" xfId="0" applyFont="1" applyFill="1" applyBorder="1" applyProtection="1">
      <protection hidden="1"/>
    </xf>
    <xf numFmtId="0" fontId="0" fillId="0" borderId="0" xfId="0" applyFont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  <protection hidden="1"/>
    </xf>
    <xf numFmtId="44" fontId="58" fillId="0" borderId="0" xfId="0" applyNumberFormat="1" applyFont="1" applyFill="1" applyBorder="1" applyAlignment="1" applyProtection="1">
      <alignment vertical="center"/>
      <protection hidden="1"/>
    </xf>
    <xf numFmtId="9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center"/>
    </xf>
    <xf numFmtId="44" fontId="59" fillId="0" borderId="0" xfId="0" applyNumberFormat="1" applyFont="1" applyFill="1" applyBorder="1" applyAlignment="1" applyProtection="1">
      <alignment vertical="center"/>
      <protection hidden="1"/>
    </xf>
    <xf numFmtId="0" fontId="33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 applyFill="1" applyBorder="1" applyAlignment="1" applyProtection="1">
      <alignment vertical="center"/>
    </xf>
    <xf numFmtId="0" fontId="60" fillId="0" borderId="0" xfId="0" applyFont="1" applyProtection="1"/>
    <xf numFmtId="0" fontId="57" fillId="0" borderId="0" xfId="0" applyFont="1" applyFill="1" applyBorder="1" applyAlignment="1" applyProtection="1">
      <protection hidden="1"/>
    </xf>
    <xf numFmtId="0" fontId="0" fillId="0" borderId="0" xfId="0" applyFont="1" applyFill="1" applyBorder="1" applyProtection="1"/>
    <xf numFmtId="0" fontId="0" fillId="0" borderId="0" xfId="0" applyFont="1" applyFill="1" applyProtection="1"/>
    <xf numFmtId="0" fontId="0" fillId="0" borderId="0" xfId="0" applyFont="1"/>
    <xf numFmtId="164" fontId="53" fillId="0" borderId="0" xfId="0" applyNumberFormat="1" applyFont="1" applyAlignment="1" applyProtection="1">
      <alignment horizontal="center"/>
      <protection hidden="1"/>
    </xf>
    <xf numFmtId="0" fontId="0" fillId="0" borderId="0" xfId="0" applyFont="1" applyBorder="1"/>
    <xf numFmtId="0" fontId="0" fillId="0" borderId="0" xfId="0" applyFont="1" applyBorder="1" applyAlignment="1" applyProtection="1">
      <alignment horizontal="center"/>
      <protection hidden="1"/>
    </xf>
    <xf numFmtId="165" fontId="0" fillId="0" borderId="0" xfId="0" applyNumberFormat="1" applyFont="1" applyBorder="1" applyAlignment="1" applyProtection="1">
      <alignment horizontal="center"/>
      <protection hidden="1"/>
    </xf>
    <xf numFmtId="43" fontId="25" fillId="3" borderId="18" xfId="1311" applyNumberFormat="1" applyFont="1" applyFill="1" applyBorder="1" applyAlignment="1">
      <alignment vertical="center"/>
    </xf>
    <xf numFmtId="43" fontId="25" fillId="3" borderId="49" xfId="1311" applyNumberFormat="1" applyFont="1" applyFill="1" applyBorder="1" applyAlignment="1">
      <alignment vertical="center"/>
    </xf>
    <xf numFmtId="43" fontId="25" fillId="3" borderId="19" xfId="1311" applyNumberFormat="1" applyFont="1" applyFill="1" applyBorder="1" applyAlignment="1">
      <alignment vertical="center"/>
    </xf>
    <xf numFmtId="43" fontId="0" fillId="0" borderId="0" xfId="1311" applyFont="1"/>
    <xf numFmtId="0" fontId="19" fillId="2" borderId="0" xfId="0" applyFont="1" applyFill="1" applyBorder="1" applyAlignment="1" applyProtection="1">
      <alignment horizontal="center"/>
    </xf>
    <xf numFmtId="43" fontId="0" fillId="0" borderId="0" xfId="357" applyNumberFormat="1" applyFont="1" applyBorder="1" applyAlignment="1"/>
    <xf numFmtId="0" fontId="63" fillId="0" borderId="0" xfId="0" applyFont="1" applyAlignment="1" applyProtection="1"/>
    <xf numFmtId="0" fontId="63" fillId="0" borderId="0" xfId="0" applyFont="1" applyBorder="1" applyAlignment="1" applyProtection="1">
      <protection hidden="1"/>
    </xf>
    <xf numFmtId="0" fontId="33" fillId="0" borderId="0" xfId="623" applyFont="1" applyFill="1" applyBorder="1" applyAlignment="1">
      <alignment vertical="center" wrapText="1" readingOrder="1"/>
    </xf>
    <xf numFmtId="0" fontId="29" fillId="0" borderId="0" xfId="623" applyFont="1" applyFill="1" applyBorder="1" applyAlignment="1">
      <alignment horizontal="right" vertical="center" wrapText="1" indent="1" readingOrder="1"/>
    </xf>
    <xf numFmtId="0" fontId="30" fillId="0" borderId="0" xfId="624" applyFont="1" applyFill="1" applyBorder="1" applyAlignment="1">
      <alignment horizontal="right" vertical="center" wrapText="1" indent="1" readingOrder="1"/>
    </xf>
    <xf numFmtId="0" fontId="30" fillId="0" borderId="0" xfId="623" applyFont="1" applyFill="1" applyBorder="1" applyAlignment="1">
      <alignment vertical="center" wrapText="1"/>
    </xf>
    <xf numFmtId="0" fontId="33" fillId="0" borderId="0" xfId="1309" applyFont="1" applyFill="1" applyBorder="1" applyAlignment="1">
      <alignment vertical="center" wrapText="1"/>
    </xf>
    <xf numFmtId="0" fontId="30" fillId="0" borderId="0" xfId="623" applyFont="1" applyFill="1" applyBorder="1" applyAlignment="1">
      <alignment horizontal="right" vertical="center" wrapText="1" indent="1" readingOrder="1"/>
    </xf>
    <xf numFmtId="0" fontId="32" fillId="0" borderId="0" xfId="623" applyFont="1" applyFill="1" applyBorder="1" applyAlignment="1">
      <alignment horizontal="left" vertical="center" wrapText="1" readingOrder="1"/>
    </xf>
    <xf numFmtId="0" fontId="32" fillId="0" borderId="0" xfId="623" applyFont="1" applyFill="1" applyBorder="1" applyAlignment="1">
      <alignment horizontal="right" vertical="center" readingOrder="1"/>
    </xf>
    <xf numFmtId="0" fontId="31" fillId="0" borderId="0" xfId="623" applyFont="1" applyFill="1" applyBorder="1"/>
    <xf numFmtId="0" fontId="31" fillId="0" borderId="0" xfId="623" applyFont="1" applyFill="1" applyBorder="1" applyAlignment="1">
      <alignment horizontal="right" vertical="center" wrapText="1" indent="1" readingOrder="1"/>
    </xf>
    <xf numFmtId="9" fontId="32" fillId="0" borderId="0" xfId="623" applyNumberFormat="1" applyFont="1" applyFill="1" applyBorder="1" applyAlignment="1">
      <alignment horizontal="right" vertical="center" wrapText="1" indent="1" readingOrder="1"/>
    </xf>
    <xf numFmtId="0" fontId="31" fillId="0" borderId="0" xfId="623" applyFont="1" applyFill="1" applyBorder="1" applyAlignment="1">
      <alignment vertical="center" wrapText="1"/>
    </xf>
    <xf numFmtId="0" fontId="32" fillId="0" borderId="0" xfId="623" applyFont="1" applyFill="1" applyBorder="1" applyAlignment="1">
      <alignment horizontal="right" vertical="center" wrapText="1" indent="1" readingOrder="1"/>
    </xf>
    <xf numFmtId="0" fontId="32" fillId="0" borderId="0" xfId="1308" applyFont="1" applyFill="1" applyBorder="1" applyAlignment="1">
      <alignment horizontal="right" vertical="center" wrapText="1" indent="1" readingOrder="1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right" vertical="center"/>
    </xf>
    <xf numFmtId="9" fontId="30" fillId="0" borderId="0" xfId="623" applyNumberFormat="1" applyFont="1" applyFill="1" applyBorder="1" applyAlignment="1">
      <alignment horizontal="right" indent="1" readingOrder="1"/>
    </xf>
    <xf numFmtId="0" fontId="30" fillId="0" borderId="0" xfId="623" applyFont="1" applyFill="1" applyBorder="1" applyAlignment="1">
      <alignment horizontal="right" vertical="center" wrapText="1"/>
    </xf>
    <xf numFmtId="0" fontId="33" fillId="0" borderId="0" xfId="1309" applyFont="1" applyFill="1" applyBorder="1" applyAlignment="1">
      <alignment horizontal="right" vertical="center" wrapText="1" indent="1" readingOrder="1"/>
    </xf>
    <xf numFmtId="9" fontId="33" fillId="0" borderId="0" xfId="1309" applyNumberFormat="1" applyFont="1" applyFill="1" applyBorder="1" applyAlignment="1">
      <alignment horizontal="right" vertical="center" wrapText="1" indent="1" readingOrder="1"/>
    </xf>
    <xf numFmtId="0" fontId="33" fillId="0" borderId="0" xfId="1309" applyFont="1" applyFill="1" applyBorder="1" applyAlignment="1">
      <alignment vertical="center" wrapText="1" readingOrder="1"/>
    </xf>
    <xf numFmtId="0" fontId="29" fillId="0" borderId="0" xfId="1309" applyFont="1" applyFill="1" applyBorder="1" applyAlignment="1">
      <alignment horizontal="right" vertical="center" wrapText="1" indent="1" readingOrder="1"/>
    </xf>
    <xf numFmtId="0" fontId="30" fillId="0" borderId="0" xfId="1309" applyFont="1" applyFill="1" applyBorder="1" applyAlignment="1">
      <alignment vertical="center" wrapText="1"/>
    </xf>
    <xf numFmtId="0" fontId="30" fillId="0" borderId="0" xfId="1309" applyFont="1" applyFill="1" applyBorder="1" applyAlignment="1">
      <alignment horizontal="right" vertical="center" wrapText="1" indent="1" readingOrder="1"/>
    </xf>
    <xf numFmtId="0" fontId="32" fillId="0" borderId="0" xfId="1309" applyFont="1" applyFill="1" applyBorder="1" applyAlignment="1">
      <alignment horizontal="left" vertical="center" wrapText="1" readingOrder="1"/>
    </xf>
    <xf numFmtId="0" fontId="32" fillId="0" borderId="0" xfId="1309" applyFont="1" applyFill="1" applyBorder="1" applyAlignment="1">
      <alignment horizontal="right" vertical="center" readingOrder="1"/>
    </xf>
    <xf numFmtId="0" fontId="31" fillId="0" borderId="0" xfId="1309" applyFont="1" applyFill="1" applyBorder="1"/>
    <xf numFmtId="0" fontId="31" fillId="0" borderId="0" xfId="1309" applyFont="1" applyFill="1" applyBorder="1" applyAlignment="1">
      <alignment horizontal="right" vertical="center" wrapText="1" indent="1" readingOrder="1"/>
    </xf>
    <xf numFmtId="0" fontId="33" fillId="0" borderId="0" xfId="0" applyFont="1" applyFill="1" applyBorder="1" applyAlignment="1">
      <alignment horizontal="left" vertical="center" readingOrder="1"/>
    </xf>
    <xf numFmtId="9" fontId="33" fillId="0" borderId="0" xfId="1309" applyNumberFormat="1" applyFont="1" applyFill="1" applyBorder="1" applyAlignment="1">
      <alignment horizontal="right" readingOrder="1"/>
    </xf>
    <xf numFmtId="0" fontId="52" fillId="0" borderId="0" xfId="1309" applyFont="1" applyFill="1" applyBorder="1" applyAlignment="1">
      <alignment vertical="center" wrapText="1"/>
    </xf>
    <xf numFmtId="0" fontId="52" fillId="0" borderId="0" xfId="1309" applyFont="1" applyFill="1" applyBorder="1" applyAlignment="1">
      <alignment horizontal="right" vertical="center" wrapText="1" indent="1" readingOrder="1"/>
    </xf>
    <xf numFmtId="0" fontId="33" fillId="0" borderId="0" xfId="0" applyFont="1" applyFill="1" applyBorder="1" applyAlignment="1" applyProtection="1">
      <alignment vertical="center"/>
    </xf>
    <xf numFmtId="0" fontId="33" fillId="0" borderId="0" xfId="0" applyFont="1" applyFill="1" applyBorder="1" applyAlignment="1" applyProtection="1">
      <alignment horizontal="right" vertical="center"/>
    </xf>
    <xf numFmtId="0" fontId="33" fillId="0" borderId="0" xfId="624" applyFont="1" applyFill="1" applyBorder="1" applyAlignment="1">
      <alignment horizontal="right" vertical="center" wrapText="1" indent="1" readingOrder="1"/>
    </xf>
    <xf numFmtId="0" fontId="33" fillId="0" borderId="0" xfId="1309" applyFont="1" applyFill="1" applyBorder="1" applyAlignment="1">
      <alignment horizontal="right" vertical="center" readingOrder="1"/>
    </xf>
    <xf numFmtId="0" fontId="33" fillId="0" borderId="0" xfId="1309" applyFont="1" applyFill="1" applyBorder="1" applyAlignment="1">
      <alignment horizontal="left" vertical="center" wrapText="1" readingOrder="1"/>
    </xf>
    <xf numFmtId="0" fontId="52" fillId="0" borderId="0" xfId="1309" applyFont="1" applyFill="1" applyBorder="1"/>
    <xf numFmtId="0" fontId="33" fillId="0" borderId="0" xfId="610" applyFont="1" applyFill="1" applyBorder="1" applyAlignment="1">
      <alignment horizontal="left" vertical="center" readingOrder="1"/>
    </xf>
    <xf numFmtId="9" fontId="33" fillId="0" borderId="0" xfId="1309" applyNumberFormat="1" applyFont="1" applyFill="1" applyBorder="1" applyAlignment="1">
      <alignment readingOrder="1"/>
    </xf>
    <xf numFmtId="0" fontId="33" fillId="0" borderId="0" xfId="1309" applyFont="1" applyFill="1" applyBorder="1" applyAlignment="1">
      <alignment horizontal="right" readingOrder="1"/>
    </xf>
    <xf numFmtId="9" fontId="33" fillId="0" borderId="0" xfId="1309" applyNumberFormat="1" applyFont="1" applyFill="1" applyBorder="1" applyAlignment="1">
      <alignment vertical="center" readingOrder="1"/>
    </xf>
    <xf numFmtId="9" fontId="33" fillId="0" borderId="0" xfId="1309" applyNumberFormat="1" applyFont="1" applyFill="1" applyBorder="1" applyAlignment="1">
      <alignment horizontal="right" indent="1" readingOrder="1"/>
    </xf>
    <xf numFmtId="0" fontId="33" fillId="0" borderId="0" xfId="1309" applyFont="1" applyFill="1" applyBorder="1" applyAlignment="1">
      <alignment horizontal="right" indent="1" readingOrder="1"/>
    </xf>
    <xf numFmtId="0" fontId="33" fillId="0" borderId="0" xfId="1309" applyFont="1" applyFill="1" applyBorder="1" applyAlignment="1">
      <alignment horizontal="right" vertical="center" indent="1" readingOrder="1"/>
    </xf>
    <xf numFmtId="9" fontId="33" fillId="0" borderId="0" xfId="1309" applyNumberFormat="1" applyFont="1" applyFill="1" applyBorder="1" applyAlignment="1">
      <alignment horizontal="right" vertical="center" indent="1" readingOrder="1"/>
    </xf>
    <xf numFmtId="9" fontId="33" fillId="0" borderId="0" xfId="1309" applyNumberFormat="1" applyFont="1" applyFill="1" applyBorder="1" applyAlignment="1">
      <alignment horizontal="right" vertical="center" readingOrder="1"/>
    </xf>
    <xf numFmtId="0" fontId="62" fillId="0" borderId="0" xfId="0" applyFont="1" applyAlignment="1" applyProtection="1">
      <alignment horizontal="right"/>
    </xf>
    <xf numFmtId="0" fontId="61" fillId="0" borderId="0" xfId="0" applyFont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64" fillId="0" borderId="0" xfId="0" applyFont="1" applyProtection="1">
      <protection hidden="1"/>
    </xf>
    <xf numFmtId="0" fontId="61" fillId="9" borderId="0" xfId="0" applyFont="1" applyFill="1" applyBorder="1" applyAlignment="1" applyProtection="1">
      <alignment horizontal="center" vertical="center"/>
      <protection hidden="1"/>
    </xf>
    <xf numFmtId="0" fontId="64" fillId="0" borderId="0" xfId="0" applyFont="1" applyBorder="1" applyProtection="1">
      <protection hidden="1"/>
    </xf>
    <xf numFmtId="0" fontId="62" fillId="0" borderId="0" xfId="0" applyFont="1" applyProtection="1">
      <protection hidden="1"/>
    </xf>
    <xf numFmtId="0" fontId="62" fillId="0" borderId="0" xfId="0" applyFont="1" applyBorder="1" applyProtection="1"/>
    <xf numFmtId="0" fontId="62" fillId="0" borderId="0" xfId="0" applyFont="1" applyBorder="1" applyAlignment="1" applyProtection="1">
      <protection hidden="1"/>
    </xf>
    <xf numFmtId="0" fontId="62" fillId="0" borderId="0" xfId="0" applyFont="1" applyBorder="1" applyProtection="1">
      <protection hidden="1"/>
    </xf>
    <xf numFmtId="0" fontId="62" fillId="0" borderId="0" xfId="0" applyFont="1" applyBorder="1" applyAlignment="1" applyProtection="1">
      <alignment horizontal="left"/>
      <protection hidden="1"/>
    </xf>
    <xf numFmtId="44" fontId="67" fillId="0" borderId="0" xfId="0" applyNumberFormat="1" applyFont="1" applyFill="1" applyBorder="1" applyAlignment="1" applyProtection="1">
      <alignment vertical="center"/>
      <protection hidden="1"/>
    </xf>
    <xf numFmtId="0" fontId="54" fillId="0" borderId="0" xfId="0" applyFont="1" applyFill="1" applyBorder="1" applyAlignment="1" applyProtection="1">
      <alignment vertical="center"/>
      <protection hidden="1"/>
    </xf>
    <xf numFmtId="0" fontId="66" fillId="0" borderId="0" xfId="0" applyFont="1" applyBorder="1" applyAlignment="1" applyProtection="1">
      <protection hidden="1"/>
    </xf>
    <xf numFmtId="0" fontId="66" fillId="0" borderId="0" xfId="0" applyFont="1" applyBorder="1" applyProtection="1">
      <protection hidden="1"/>
    </xf>
    <xf numFmtId="0" fontId="66" fillId="0" borderId="0" xfId="0" applyFont="1" applyBorder="1" applyAlignment="1" applyProtection="1">
      <alignment horizontal="left"/>
      <protection hidden="1"/>
    </xf>
    <xf numFmtId="0" fontId="66" fillId="0" borderId="0" xfId="0" applyFont="1" applyBorder="1" applyProtection="1">
      <protection locked="0"/>
    </xf>
    <xf numFmtId="0" fontId="54" fillId="44" borderId="42" xfId="0" applyFont="1" applyFill="1" applyBorder="1" applyAlignment="1" applyProtection="1">
      <alignment horizontal="center"/>
      <protection hidden="1"/>
    </xf>
    <xf numFmtId="0" fontId="54" fillId="44" borderId="43" xfId="0" applyFont="1" applyFill="1" applyBorder="1" applyAlignment="1" applyProtection="1">
      <alignment horizontal="center"/>
      <protection hidden="1"/>
    </xf>
    <xf numFmtId="44" fontId="66" fillId="8" borderId="44" xfId="1" applyFont="1" applyFill="1" applyBorder="1" applyAlignment="1" applyProtection="1">
      <alignment vertical="center"/>
      <protection hidden="1"/>
    </xf>
    <xf numFmtId="44" fontId="66" fillId="8" borderId="46" xfId="1" applyFont="1" applyFill="1" applyBorder="1" applyAlignment="1" applyProtection="1">
      <alignment vertical="center"/>
      <protection hidden="1"/>
    </xf>
    <xf numFmtId="44" fontId="66" fillId="8" borderId="45" xfId="1" applyFont="1" applyFill="1" applyBorder="1" applyAlignment="1" applyProtection="1">
      <alignment vertical="center"/>
      <protection hidden="1"/>
    </xf>
    <xf numFmtId="44" fontId="66" fillId="8" borderId="47" xfId="1" applyFont="1" applyFill="1" applyBorder="1" applyAlignment="1" applyProtection="1">
      <alignment vertical="center"/>
      <protection hidden="1"/>
    </xf>
    <xf numFmtId="44" fontId="66" fillId="8" borderId="48" xfId="1" applyFont="1" applyFill="1" applyBorder="1" applyAlignment="1" applyProtection="1">
      <alignment vertical="center"/>
      <protection hidden="1"/>
    </xf>
    <xf numFmtId="0" fontId="66" fillId="4" borderId="20" xfId="0" applyFont="1" applyFill="1" applyBorder="1" applyAlignment="1" applyProtection="1">
      <alignment horizontal="center"/>
      <protection hidden="1"/>
    </xf>
    <xf numFmtId="0" fontId="54" fillId="4" borderId="21" xfId="0" applyFont="1" applyFill="1" applyBorder="1" applyAlignment="1" applyProtection="1">
      <alignment horizontal="center"/>
      <protection hidden="1"/>
    </xf>
    <xf numFmtId="0" fontId="54" fillId="4" borderId="13" xfId="0" applyFont="1" applyFill="1" applyBorder="1" applyAlignment="1" applyProtection="1">
      <alignment horizontal="center"/>
      <protection hidden="1"/>
    </xf>
    <xf numFmtId="0" fontId="54" fillId="4" borderId="22" xfId="0" applyFont="1" applyFill="1" applyBorder="1" applyAlignment="1" applyProtection="1">
      <alignment horizontal="center"/>
      <protection hidden="1"/>
    </xf>
    <xf numFmtId="44" fontId="66" fillId="8" borderId="23" xfId="1" applyFont="1" applyFill="1" applyBorder="1" applyAlignment="1" applyProtection="1">
      <alignment vertical="center"/>
      <protection hidden="1"/>
    </xf>
    <xf numFmtId="44" fontId="66" fillId="8" borderId="3" xfId="1" applyFont="1" applyFill="1" applyBorder="1" applyAlignment="1" applyProtection="1">
      <alignment vertical="center"/>
      <protection hidden="1"/>
    </xf>
    <xf numFmtId="44" fontId="66" fillId="8" borderId="24" xfId="1" applyFont="1" applyFill="1" applyBorder="1" applyAlignment="1" applyProtection="1">
      <alignment vertical="center"/>
      <protection hidden="1"/>
    </xf>
    <xf numFmtId="44" fontId="66" fillId="8" borderId="37" xfId="1" applyFont="1" applyFill="1" applyBorder="1" applyAlignment="1" applyProtection="1">
      <alignment vertical="center"/>
      <protection hidden="1"/>
    </xf>
    <xf numFmtId="44" fontId="66" fillId="8" borderId="38" xfId="1" applyFont="1" applyFill="1" applyBorder="1" applyAlignment="1" applyProtection="1">
      <alignment vertical="center"/>
      <protection hidden="1"/>
    </xf>
    <xf numFmtId="0" fontId="66" fillId="5" borderId="20" xfId="0" applyFont="1" applyFill="1" applyBorder="1" applyAlignment="1" applyProtection="1">
      <alignment horizontal="center"/>
      <protection hidden="1"/>
    </xf>
    <xf numFmtId="0" fontId="54" fillId="5" borderId="13" xfId="0" applyFont="1" applyFill="1" applyBorder="1" applyAlignment="1" applyProtection="1">
      <alignment horizontal="center"/>
      <protection hidden="1"/>
    </xf>
    <xf numFmtId="0" fontId="54" fillId="5" borderId="22" xfId="0" applyFont="1" applyFill="1" applyBorder="1" applyAlignment="1" applyProtection="1">
      <alignment horizontal="center"/>
      <protection hidden="1"/>
    </xf>
    <xf numFmtId="44" fontId="66" fillId="7" borderId="23" xfId="1" applyFont="1" applyFill="1" applyBorder="1" applyAlignment="1" applyProtection="1">
      <alignment vertical="center"/>
      <protection hidden="1"/>
    </xf>
    <xf numFmtId="44" fontId="66" fillId="7" borderId="3" xfId="1" applyFont="1" applyFill="1" applyBorder="1" applyAlignment="1" applyProtection="1">
      <alignment vertical="center"/>
      <protection hidden="1"/>
    </xf>
    <xf numFmtId="44" fontId="66" fillId="7" borderId="2" xfId="1" applyFont="1" applyFill="1" applyBorder="1" applyAlignment="1" applyProtection="1">
      <alignment vertical="center"/>
      <protection hidden="1"/>
    </xf>
    <xf numFmtId="44" fontId="66" fillId="7" borderId="24" xfId="1" applyFont="1" applyFill="1" applyBorder="1" applyAlignment="1" applyProtection="1">
      <alignment vertical="center"/>
      <protection hidden="1"/>
    </xf>
    <xf numFmtId="44" fontId="66" fillId="7" borderId="25" xfId="1" applyFont="1" applyFill="1" applyBorder="1" applyAlignment="1" applyProtection="1">
      <alignment vertical="center"/>
      <protection hidden="1"/>
    </xf>
    <xf numFmtId="44" fontId="66" fillId="7" borderId="4" xfId="1" applyFont="1" applyFill="1" applyBorder="1" applyAlignment="1" applyProtection="1">
      <alignment vertical="center"/>
      <protection hidden="1"/>
    </xf>
    <xf numFmtId="0" fontId="66" fillId="6" borderId="20" xfId="0" applyFont="1" applyFill="1" applyBorder="1" applyAlignment="1" applyProtection="1">
      <alignment horizontal="center"/>
      <protection hidden="1"/>
    </xf>
    <xf numFmtId="0" fontId="54" fillId="6" borderId="13" xfId="0" applyFont="1" applyFill="1" applyBorder="1" applyAlignment="1" applyProtection="1">
      <alignment horizontal="center"/>
      <protection hidden="1"/>
    </xf>
    <xf numFmtId="0" fontId="54" fillId="6" borderId="22" xfId="0" applyFont="1" applyFill="1" applyBorder="1" applyAlignment="1" applyProtection="1">
      <alignment horizontal="center"/>
      <protection hidden="1"/>
    </xf>
    <xf numFmtId="44" fontId="66" fillId="12" borderId="39" xfId="0" applyNumberFormat="1" applyFont="1" applyFill="1" applyBorder="1" applyAlignment="1" applyProtection="1">
      <alignment vertical="center"/>
      <protection hidden="1"/>
    </xf>
    <xf numFmtId="44" fontId="66" fillId="12" borderId="37" xfId="0" applyNumberFormat="1" applyFont="1" applyFill="1" applyBorder="1" applyAlignment="1" applyProtection="1">
      <alignment vertical="center"/>
      <protection hidden="1"/>
    </xf>
    <xf numFmtId="44" fontId="66" fillId="7" borderId="38" xfId="1" applyFont="1" applyFill="1" applyBorder="1" applyAlignment="1" applyProtection="1">
      <alignment vertical="center"/>
      <protection hidden="1"/>
    </xf>
    <xf numFmtId="44" fontId="66" fillId="11" borderId="39" xfId="0" applyNumberFormat="1" applyFont="1" applyFill="1" applyBorder="1" applyAlignment="1" applyProtection="1">
      <alignment vertical="center"/>
      <protection hidden="1"/>
    </xf>
    <xf numFmtId="44" fontId="66" fillId="11" borderId="37" xfId="0" applyNumberFormat="1" applyFont="1" applyFill="1" applyBorder="1" applyAlignment="1" applyProtection="1">
      <alignment vertical="center"/>
      <protection hidden="1"/>
    </xf>
    <xf numFmtId="44" fontId="67" fillId="0" borderId="0" xfId="0" applyNumberFormat="1" applyFont="1" applyBorder="1" applyAlignment="1" applyProtection="1">
      <alignment horizontal="left" vertical="center"/>
      <protection hidden="1"/>
    </xf>
    <xf numFmtId="0" fontId="66" fillId="0" borderId="0" xfId="0" applyFont="1"/>
    <xf numFmtId="0" fontId="64" fillId="0" borderId="0" xfId="0" applyFont="1"/>
    <xf numFmtId="0" fontId="64" fillId="0" borderId="0" xfId="0" applyFont="1" applyBorder="1"/>
    <xf numFmtId="0" fontId="55" fillId="0" borderId="0" xfId="0" applyFont="1" applyAlignment="1" applyProtection="1">
      <protection hidden="1"/>
    </xf>
    <xf numFmtId="0" fontId="64" fillId="47" borderId="0" xfId="0" applyFont="1" applyFill="1" applyBorder="1" applyAlignment="1" applyProtection="1">
      <alignment horizontal="center"/>
      <protection hidden="1"/>
    </xf>
    <xf numFmtId="165" fontId="64" fillId="47" borderId="0" xfId="0" applyNumberFormat="1" applyFont="1" applyFill="1" applyBorder="1" applyAlignment="1" applyProtection="1">
      <alignment horizontal="center"/>
      <protection hidden="1"/>
    </xf>
    <xf numFmtId="0" fontId="64" fillId="47" borderId="0" xfId="0" applyFont="1" applyFill="1" applyBorder="1" applyProtection="1">
      <protection locked="0"/>
    </xf>
    <xf numFmtId="0" fontId="10" fillId="0" borderId="9" xfId="0" applyFont="1" applyFill="1" applyBorder="1" applyProtection="1"/>
    <xf numFmtId="0" fontId="54" fillId="0" borderId="0" xfId="0" applyFont="1" applyFill="1" applyBorder="1" applyAlignment="1" applyProtection="1">
      <alignment horizontal="center"/>
      <protection hidden="1"/>
    </xf>
    <xf numFmtId="44" fontId="66" fillId="8" borderId="51" xfId="1" applyFont="1" applyFill="1" applyBorder="1" applyAlignment="1" applyProtection="1">
      <alignment vertical="center"/>
      <protection hidden="1"/>
    </xf>
    <xf numFmtId="44" fontId="66" fillId="8" borderId="52" xfId="1" applyFont="1" applyFill="1" applyBorder="1" applyAlignment="1" applyProtection="1">
      <alignment vertical="center"/>
      <protection hidden="1"/>
    </xf>
    <xf numFmtId="167" fontId="67" fillId="0" borderId="50" xfId="0" applyNumberFormat="1" applyFont="1" applyFill="1" applyBorder="1" applyAlignment="1" applyProtection="1">
      <alignment vertical="center"/>
      <protection hidden="1"/>
    </xf>
    <xf numFmtId="44" fontId="67" fillId="0" borderId="50" xfId="0" applyNumberFormat="1" applyFont="1" applyFill="1" applyBorder="1" applyAlignment="1" applyProtection="1">
      <alignment vertical="center"/>
      <protection hidden="1"/>
    </xf>
    <xf numFmtId="44" fontId="66" fillId="8" borderId="0" xfId="1" applyFont="1" applyFill="1" applyBorder="1" applyAlignment="1" applyProtection="1">
      <alignment vertical="center"/>
      <protection hidden="1"/>
    </xf>
    <xf numFmtId="44" fontId="66" fillId="8" borderId="53" xfId="1" applyFont="1" applyFill="1" applyBorder="1" applyAlignment="1" applyProtection="1">
      <alignment vertical="center"/>
      <protection hidden="1"/>
    </xf>
    <xf numFmtId="44" fontId="66" fillId="7" borderId="7" xfId="1" applyFont="1" applyFill="1" applyBorder="1" applyAlignment="1" applyProtection="1">
      <alignment vertical="center"/>
      <protection hidden="1"/>
    </xf>
    <xf numFmtId="44" fontId="66" fillId="7" borderId="0" xfId="1" applyFont="1" applyFill="1" applyBorder="1" applyAlignment="1" applyProtection="1">
      <alignment vertical="center"/>
      <protection hidden="1"/>
    </xf>
    <xf numFmtId="44" fontId="66" fillId="7" borderId="53" xfId="1" applyFont="1" applyFill="1" applyBorder="1" applyAlignment="1" applyProtection="1">
      <alignment vertical="center"/>
      <protection hidden="1"/>
    </xf>
    <xf numFmtId="44" fontId="68" fillId="0" borderId="50" xfId="0" applyNumberFormat="1" applyFont="1" applyFill="1" applyBorder="1" applyAlignment="1" applyProtection="1">
      <alignment vertical="center"/>
      <protection hidden="1"/>
    </xf>
    <xf numFmtId="43" fontId="25" fillId="3" borderId="56" xfId="357" applyFont="1" applyFill="1" applyBorder="1" applyAlignment="1">
      <alignment vertical="center"/>
    </xf>
    <xf numFmtId="43" fontId="74" fillId="49" borderId="57" xfId="357" applyFont="1" applyFill="1" applyBorder="1" applyAlignment="1">
      <alignment vertical="center"/>
    </xf>
    <xf numFmtId="0" fontId="62" fillId="0" borderId="0" xfId="0" applyFont="1" applyBorder="1" applyAlignment="1" applyProtection="1">
      <alignment horizontal="right"/>
    </xf>
    <xf numFmtId="0" fontId="62" fillId="3" borderId="0" xfId="0" applyFont="1" applyFill="1" applyProtection="1"/>
    <xf numFmtId="0" fontId="62" fillId="3" borderId="0" xfId="0" applyFont="1" applyFill="1" applyBorder="1" applyAlignment="1" applyProtection="1">
      <alignment horizontal="right"/>
    </xf>
    <xf numFmtId="0" fontId="72" fillId="3" borderId="0" xfId="0" applyFont="1" applyFill="1" applyAlignment="1" applyProtection="1">
      <alignment vertical="center"/>
    </xf>
    <xf numFmtId="0" fontId="53" fillId="3" borderId="0" xfId="0" applyFont="1" applyFill="1" applyProtection="1"/>
    <xf numFmtId="0" fontId="75" fillId="3" borderId="0" xfId="0" applyFont="1" applyFill="1" applyAlignment="1" applyProtection="1">
      <alignment horizontal="center" vertical="center" wrapText="1"/>
    </xf>
    <xf numFmtId="0" fontId="75" fillId="3" borderId="0" xfId="0" applyFont="1" applyFill="1" applyAlignment="1" applyProtection="1">
      <alignment vertical="center"/>
    </xf>
    <xf numFmtId="0" fontId="71" fillId="50" borderId="1" xfId="0" applyFont="1" applyFill="1" applyBorder="1" applyAlignment="1" applyProtection="1">
      <alignment horizontal="center"/>
      <protection locked="0"/>
    </xf>
    <xf numFmtId="0" fontId="62" fillId="3" borderId="0" xfId="0" applyFont="1" applyFill="1" applyBorder="1" applyAlignment="1" applyProtection="1"/>
    <xf numFmtId="0" fontId="62" fillId="3" borderId="58" xfId="0" applyFont="1" applyFill="1" applyBorder="1" applyProtection="1"/>
    <xf numFmtId="0" fontId="62" fillId="3" borderId="59" xfId="0" applyFont="1" applyFill="1" applyBorder="1" applyProtection="1"/>
    <xf numFmtId="0" fontId="62" fillId="3" borderId="60" xfId="0" applyFont="1" applyFill="1" applyBorder="1" applyProtection="1"/>
    <xf numFmtId="0" fontId="62" fillId="3" borderId="61" xfId="0" applyFont="1" applyFill="1" applyBorder="1" applyProtection="1"/>
    <xf numFmtId="0" fontId="62" fillId="3" borderId="0" xfId="0" applyFont="1" applyFill="1" applyBorder="1" applyProtection="1"/>
    <xf numFmtId="0" fontId="62" fillId="3" borderId="63" xfId="0" applyFont="1" applyFill="1" applyBorder="1" applyProtection="1"/>
    <xf numFmtId="0" fontId="71" fillId="50" borderId="64" xfId="0" applyFont="1" applyFill="1" applyBorder="1" applyAlignment="1" applyProtection="1">
      <alignment horizontal="center"/>
      <protection locked="0"/>
    </xf>
    <xf numFmtId="0" fontId="62" fillId="3" borderId="65" xfId="0" applyFont="1" applyFill="1" applyBorder="1" applyProtection="1"/>
    <xf numFmtId="0" fontId="62" fillId="3" borderId="66" xfId="0" applyFont="1" applyFill="1" applyBorder="1" applyProtection="1"/>
    <xf numFmtId="0" fontId="62" fillId="3" borderId="67" xfId="0" applyFont="1" applyFill="1" applyBorder="1" applyProtection="1"/>
    <xf numFmtId="0" fontId="77" fillId="0" borderId="0" xfId="0" applyFont="1" applyProtection="1">
      <protection hidden="1"/>
    </xf>
    <xf numFmtId="0" fontId="62" fillId="0" borderId="0" xfId="0" applyFont="1" applyBorder="1" applyProtection="1">
      <protection locked="0"/>
    </xf>
    <xf numFmtId="0" fontId="62" fillId="0" borderId="0" xfId="0" applyFont="1" applyProtection="1">
      <protection locked="0"/>
    </xf>
    <xf numFmtId="0" fontId="17" fillId="0" borderId="0" xfId="0" applyFont="1" applyFill="1" applyBorder="1" applyAlignment="1" applyProtection="1">
      <alignment horizontal="center"/>
      <protection hidden="1"/>
    </xf>
    <xf numFmtId="0" fontId="62" fillId="0" borderId="0" xfId="0" applyFont="1" applyFill="1" applyBorder="1" applyAlignment="1" applyProtection="1">
      <alignment horizontal="center" vertical="center"/>
      <protection hidden="1"/>
    </xf>
    <xf numFmtId="44" fontId="62" fillId="0" borderId="0" xfId="1" applyFont="1" applyFill="1" applyBorder="1" applyAlignment="1" applyProtection="1">
      <alignment vertical="center"/>
      <protection hidden="1"/>
    </xf>
    <xf numFmtId="0" fontId="62" fillId="0" borderId="0" xfId="0" applyFont="1" applyFill="1" applyBorder="1" applyProtection="1"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44" fontId="78" fillId="0" borderId="0" xfId="0" applyNumberFormat="1" applyFont="1" applyFill="1" applyBorder="1" applyAlignment="1" applyProtection="1">
      <alignment vertical="center"/>
      <protection hidden="1"/>
    </xf>
    <xf numFmtId="9" fontId="62" fillId="0" borderId="0" xfId="0" applyNumberFormat="1" applyFont="1" applyFill="1" applyBorder="1" applyAlignment="1" applyProtection="1">
      <alignment horizontal="center" vertical="center"/>
      <protection hidden="1"/>
    </xf>
    <xf numFmtId="44" fontId="79" fillId="0" borderId="0" xfId="0" applyNumberFormat="1" applyFont="1" applyFill="1" applyBorder="1" applyAlignment="1" applyProtection="1">
      <alignment vertical="center"/>
      <protection hidden="1"/>
    </xf>
    <xf numFmtId="0" fontId="62" fillId="0" borderId="0" xfId="0" applyFont="1" applyFill="1" applyBorder="1" applyAlignment="1" applyProtection="1">
      <alignment horizontal="center" vertical="center" wrapText="1" shrinkToFit="1"/>
      <protection hidden="1"/>
    </xf>
    <xf numFmtId="0" fontId="62" fillId="0" borderId="0" xfId="0" applyFont="1" applyFill="1" applyBorder="1" applyAlignment="1" applyProtection="1">
      <alignment vertical="center"/>
    </xf>
    <xf numFmtId="0" fontId="62" fillId="0" borderId="0" xfId="0" applyFont="1" applyFill="1" applyBorder="1" applyAlignment="1" applyProtection="1">
      <alignment horizontal="center" vertical="center" wrapText="1"/>
      <protection hidden="1"/>
    </xf>
    <xf numFmtId="0" fontId="72" fillId="0" borderId="0" xfId="0" applyFont="1" applyProtection="1"/>
    <xf numFmtId="0" fontId="17" fillId="0" borderId="0" xfId="0" applyFont="1" applyFill="1" applyBorder="1" applyAlignment="1" applyProtection="1">
      <protection hidden="1"/>
    </xf>
    <xf numFmtId="0" fontId="62" fillId="0" borderId="0" xfId="0" applyFont="1" applyProtection="1"/>
    <xf numFmtId="0" fontId="62" fillId="0" borderId="0" xfId="0" applyFont="1" applyFill="1" applyBorder="1" applyProtection="1"/>
    <xf numFmtId="0" fontId="17" fillId="0" borderId="0" xfId="0" applyFont="1" applyBorder="1" applyAlignment="1" applyProtection="1">
      <protection hidden="1"/>
    </xf>
    <xf numFmtId="0" fontId="62" fillId="0" borderId="0" xfId="0" applyFont="1" applyBorder="1" applyAlignment="1" applyProtection="1"/>
    <xf numFmtId="0" fontId="62" fillId="0" borderId="0" xfId="0" applyFont="1" applyAlignment="1" applyProtection="1"/>
    <xf numFmtId="0" fontId="71" fillId="50" borderId="0" xfId="0" applyFont="1" applyFill="1" applyBorder="1" applyAlignment="1" applyProtection="1">
      <alignment horizontal="center" vertical="center"/>
      <protection hidden="1"/>
    </xf>
    <xf numFmtId="165" fontId="62" fillId="48" borderId="0" xfId="0" applyNumberFormat="1" applyFont="1" applyFill="1" applyBorder="1" applyAlignment="1" applyProtection="1">
      <alignment horizontal="center"/>
      <protection hidden="1"/>
    </xf>
    <xf numFmtId="0" fontId="62" fillId="0" borderId="0" xfId="0" applyFont="1" applyFill="1" applyProtection="1">
      <protection hidden="1"/>
    </xf>
    <xf numFmtId="0" fontId="62" fillId="0" borderId="0" xfId="0" applyFont="1" applyBorder="1" applyAlignment="1" applyProtection="1">
      <alignment vertical="top" wrapText="1"/>
    </xf>
    <xf numFmtId="0" fontId="62" fillId="0" borderId="0" xfId="0" applyFont="1" applyBorder="1" applyAlignment="1" applyProtection="1">
      <alignment horizontal="right" vertical="top"/>
    </xf>
    <xf numFmtId="0" fontId="82" fillId="0" borderId="0" xfId="0" applyFont="1" applyProtection="1">
      <protection hidden="1"/>
    </xf>
    <xf numFmtId="0" fontId="82" fillId="0" borderId="0" xfId="0" applyFont="1" applyBorder="1" applyAlignment="1" applyProtection="1">
      <alignment horizontal="right"/>
      <protection hidden="1"/>
    </xf>
    <xf numFmtId="0" fontId="83" fillId="0" borderId="0" xfId="0" applyFont="1" applyAlignment="1" applyProtection="1">
      <alignment horizontal="center"/>
      <protection hidden="1"/>
    </xf>
    <xf numFmtId="0" fontId="83" fillId="0" borderId="0" xfId="0" applyFont="1" applyFill="1" applyBorder="1" applyAlignment="1" applyProtection="1">
      <alignment vertical="center"/>
      <protection hidden="1"/>
    </xf>
    <xf numFmtId="0" fontId="82" fillId="0" borderId="0" xfId="0" applyFont="1" applyFill="1" applyProtection="1">
      <protection hidden="1"/>
    </xf>
    <xf numFmtId="0" fontId="82" fillId="0" borderId="0" xfId="0" applyFont="1" applyAlignment="1" applyProtection="1">
      <alignment horizontal="right"/>
    </xf>
    <xf numFmtId="0" fontId="82" fillId="0" borderId="0" xfId="0" applyFont="1" applyBorder="1" applyProtection="1"/>
    <xf numFmtId="0" fontId="82" fillId="0" borderId="0" xfId="0" applyFont="1" applyBorder="1" applyProtection="1">
      <protection hidden="1"/>
    </xf>
    <xf numFmtId="0" fontId="82" fillId="0" borderId="0" xfId="0" applyFont="1" applyProtection="1"/>
    <xf numFmtId="0" fontId="82" fillId="0" borderId="0" xfId="0" applyFont="1" applyBorder="1" applyAlignment="1" applyProtection="1">
      <alignment horizontal="left"/>
      <protection hidden="1"/>
    </xf>
    <xf numFmtId="0" fontId="82" fillId="0" borderId="0" xfId="0" applyFont="1" applyBorder="1" applyAlignment="1" applyProtection="1">
      <protection hidden="1"/>
    </xf>
    <xf numFmtId="0" fontId="82" fillId="0" borderId="0" xfId="0" applyFont="1" applyFill="1" applyBorder="1" applyAlignment="1" applyProtection="1">
      <alignment horizontal="center" vertical="center"/>
      <protection hidden="1"/>
    </xf>
    <xf numFmtId="0" fontId="84" fillId="0" borderId="0" xfId="0" applyFont="1" applyProtection="1">
      <protection hidden="1"/>
    </xf>
    <xf numFmtId="0" fontId="82" fillId="0" borderId="0" xfId="0" applyFont="1" applyProtection="1">
      <protection locked="0"/>
    </xf>
    <xf numFmtId="44" fontId="82" fillId="0" borderId="0" xfId="1" applyFont="1" applyFill="1" applyBorder="1" applyAlignment="1" applyProtection="1">
      <alignment vertical="center"/>
      <protection hidden="1"/>
    </xf>
    <xf numFmtId="0" fontId="85" fillId="44" borderId="0" xfId="0" applyFont="1" applyFill="1" applyBorder="1" applyAlignment="1" applyProtection="1">
      <alignment vertical="center"/>
      <protection hidden="1"/>
    </xf>
    <xf numFmtId="9" fontId="82" fillId="0" borderId="0" xfId="0" applyNumberFormat="1" applyFont="1" applyFill="1" applyBorder="1" applyAlignment="1" applyProtection="1">
      <alignment horizontal="center" vertical="center"/>
      <protection hidden="1"/>
    </xf>
    <xf numFmtId="44" fontId="86" fillId="0" borderId="0" xfId="0" applyNumberFormat="1" applyFont="1" applyFill="1" applyBorder="1" applyAlignment="1" applyProtection="1">
      <alignment vertical="center"/>
      <protection hidden="1"/>
    </xf>
    <xf numFmtId="44" fontId="86" fillId="0" borderId="0" xfId="0" applyNumberFormat="1" applyFont="1" applyBorder="1" applyAlignment="1" applyProtection="1">
      <alignment vertical="center"/>
      <protection hidden="1"/>
    </xf>
    <xf numFmtId="0" fontId="82" fillId="0" borderId="0" xfId="0" applyFont="1" applyFill="1" applyBorder="1" applyAlignment="1" applyProtection="1">
      <alignment horizontal="center" vertical="center" wrapText="1" shrinkToFit="1"/>
      <protection hidden="1"/>
    </xf>
    <xf numFmtId="0" fontId="82" fillId="0" borderId="0" xfId="0" applyFont="1" applyAlignment="1" applyProtection="1">
      <alignment vertical="center"/>
    </xf>
    <xf numFmtId="0" fontId="82" fillId="0" borderId="0" xfId="0" applyFont="1" applyFill="1" applyBorder="1" applyAlignment="1" applyProtection="1">
      <alignment vertical="center"/>
    </xf>
    <xf numFmtId="44" fontId="87" fillId="0" borderId="0" xfId="0" applyNumberFormat="1" applyFont="1" applyFill="1" applyBorder="1" applyAlignment="1" applyProtection="1">
      <alignment vertical="center"/>
      <protection hidden="1"/>
    </xf>
    <xf numFmtId="0" fontId="82" fillId="0" borderId="0" xfId="0" applyFont="1" applyFill="1" applyBorder="1" applyAlignment="1" applyProtection="1">
      <alignment horizontal="center" vertical="center" wrapText="1"/>
      <protection hidden="1"/>
    </xf>
    <xf numFmtId="0" fontId="83" fillId="0" borderId="0" xfId="0" applyFont="1" applyFill="1" applyBorder="1" applyAlignment="1" applyProtection="1">
      <protection hidden="1"/>
    </xf>
    <xf numFmtId="0" fontId="82" fillId="0" borderId="0" xfId="0" applyFont="1" applyFill="1" applyBorder="1" applyProtection="1"/>
    <xf numFmtId="0" fontId="85" fillId="50" borderId="0" xfId="0" applyFont="1" applyFill="1" applyBorder="1" applyAlignment="1" applyProtection="1">
      <alignment horizontal="center" vertical="center"/>
      <protection hidden="1"/>
    </xf>
    <xf numFmtId="0" fontId="82" fillId="0" borderId="0" xfId="0" applyFont="1" applyBorder="1" applyAlignment="1" applyProtection="1">
      <alignment horizontal="right"/>
    </xf>
    <xf numFmtId="0" fontId="82" fillId="47" borderId="0" xfId="0" applyFont="1" applyFill="1" applyBorder="1" applyAlignment="1" applyProtection="1">
      <alignment horizontal="right"/>
      <protection hidden="1"/>
    </xf>
    <xf numFmtId="165" fontId="82" fillId="48" borderId="0" xfId="0" applyNumberFormat="1" applyFont="1" applyFill="1" applyBorder="1" applyAlignment="1" applyProtection="1">
      <protection hidden="1"/>
    </xf>
    <xf numFmtId="0" fontId="82" fillId="0" borderId="0" xfId="0" applyFont="1" applyBorder="1" applyProtection="1">
      <protection locked="0"/>
    </xf>
    <xf numFmtId="0" fontId="82" fillId="0" borderId="0" xfId="0" applyFont="1" applyBorder="1" applyAlignment="1" applyProtection="1">
      <alignment vertical="center"/>
    </xf>
    <xf numFmtId="0" fontId="83" fillId="0" borderId="0" xfId="0" applyFont="1" applyFill="1" applyBorder="1" applyAlignment="1" applyProtection="1">
      <alignment horizontal="center"/>
      <protection hidden="1"/>
    </xf>
    <xf numFmtId="0" fontId="82" fillId="0" borderId="0" xfId="0" applyFont="1" applyFill="1" applyBorder="1" applyProtection="1">
      <protection hidden="1"/>
    </xf>
    <xf numFmtId="0" fontId="82" fillId="3" borderId="0" xfId="0" applyFont="1" applyFill="1" applyBorder="1" applyAlignment="1" applyProtection="1">
      <protection hidden="1"/>
    </xf>
    <xf numFmtId="0" fontId="82" fillId="3" borderId="0" xfId="0" applyFont="1" applyFill="1" applyBorder="1" applyAlignment="1" applyProtection="1">
      <alignment horizontal="right"/>
      <protection hidden="1"/>
    </xf>
    <xf numFmtId="0" fontId="62" fillId="3" borderId="0" xfId="0" applyFont="1" applyFill="1" applyBorder="1" applyAlignment="1" applyProtection="1">
      <alignment horizontal="right"/>
      <protection hidden="1"/>
    </xf>
    <xf numFmtId="0" fontId="62" fillId="3" borderId="0" xfId="0" applyFont="1" applyFill="1" applyBorder="1" applyAlignment="1" applyProtection="1">
      <alignment horizontal="center"/>
      <protection hidden="1"/>
    </xf>
    <xf numFmtId="0" fontId="71" fillId="44" borderId="0" xfId="0" applyFont="1" applyFill="1" applyBorder="1" applyAlignment="1" applyProtection="1">
      <alignment horizontal="left"/>
      <protection hidden="1"/>
    </xf>
    <xf numFmtId="0" fontId="71" fillId="44" borderId="0" xfId="0" applyFont="1" applyFill="1" applyBorder="1" applyAlignment="1" applyProtection="1">
      <alignment horizontal="center"/>
      <protection hidden="1"/>
    </xf>
    <xf numFmtId="0" fontId="62" fillId="0" borderId="0" xfId="0" applyFont="1" applyBorder="1" applyAlignment="1" applyProtection="1">
      <alignment horizontal="right"/>
      <protection hidden="1"/>
    </xf>
    <xf numFmtId="44" fontId="78" fillId="0" borderId="0" xfId="0" applyNumberFormat="1" applyFont="1" applyBorder="1" applyAlignment="1" applyProtection="1">
      <alignment vertical="center"/>
      <protection hidden="1"/>
    </xf>
    <xf numFmtId="44" fontId="78" fillId="0" borderId="0" xfId="0" applyNumberFormat="1" applyFont="1" applyBorder="1" applyAlignment="1" applyProtection="1">
      <alignment vertical="center" wrapText="1"/>
      <protection hidden="1"/>
    </xf>
    <xf numFmtId="44" fontId="71" fillId="45" borderId="0" xfId="0" applyNumberFormat="1" applyFont="1" applyFill="1" applyBorder="1" applyAlignment="1" applyProtection="1">
      <alignment vertical="center"/>
      <protection hidden="1"/>
    </xf>
    <xf numFmtId="0" fontId="62" fillId="0" borderId="0" xfId="0" applyFont="1" applyBorder="1" applyAlignment="1" applyProtection="1">
      <alignment vertical="center"/>
    </xf>
    <xf numFmtId="44" fontId="71" fillId="46" borderId="0" xfId="0" applyNumberFormat="1" applyFont="1" applyFill="1" applyBorder="1" applyAlignment="1" applyProtection="1">
      <alignment vertical="center"/>
      <protection hidden="1"/>
    </xf>
    <xf numFmtId="44" fontId="62" fillId="0" borderId="68" xfId="1" applyFont="1" applyBorder="1" applyAlignment="1" applyProtection="1">
      <alignment vertical="center"/>
      <protection hidden="1"/>
    </xf>
    <xf numFmtId="44" fontId="62" fillId="0" borderId="69" xfId="1" applyFont="1" applyBorder="1" applyAlignment="1" applyProtection="1">
      <alignment vertical="center"/>
      <protection hidden="1"/>
    </xf>
    <xf numFmtId="44" fontId="62" fillId="0" borderId="70" xfId="1" applyFont="1" applyBorder="1" applyAlignment="1" applyProtection="1">
      <alignment vertical="center"/>
      <protection hidden="1"/>
    </xf>
    <xf numFmtId="44" fontId="62" fillId="0" borderId="55" xfId="1" applyFont="1" applyBorder="1" applyAlignment="1" applyProtection="1">
      <alignment vertical="center"/>
      <protection hidden="1"/>
    </xf>
    <xf numFmtId="44" fontId="62" fillId="0" borderId="71" xfId="1" applyFont="1" applyBorder="1" applyAlignment="1" applyProtection="1">
      <alignment vertical="center"/>
      <protection hidden="1"/>
    </xf>
    <xf numFmtId="44" fontId="62" fillId="0" borderId="72" xfId="1" applyFont="1" applyBorder="1" applyAlignment="1" applyProtection="1">
      <alignment vertical="center"/>
      <protection hidden="1"/>
    </xf>
    <xf numFmtId="44" fontId="78" fillId="0" borderId="68" xfId="0" applyNumberFormat="1" applyFont="1" applyFill="1" applyBorder="1" applyAlignment="1" applyProtection="1">
      <alignment vertical="center"/>
      <protection hidden="1"/>
    </xf>
    <xf numFmtId="44" fontId="78" fillId="0" borderId="69" xfId="0" applyNumberFormat="1" applyFont="1" applyBorder="1" applyAlignment="1" applyProtection="1">
      <alignment vertical="center"/>
      <protection hidden="1"/>
    </xf>
    <xf numFmtId="44" fontId="78" fillId="0" borderId="70" xfId="0" applyNumberFormat="1" applyFont="1" applyBorder="1" applyAlignment="1" applyProtection="1">
      <alignment vertical="center"/>
      <protection hidden="1"/>
    </xf>
    <xf numFmtId="44" fontId="78" fillId="0" borderId="54" xfId="0" applyNumberFormat="1" applyFont="1" applyFill="1" applyBorder="1" applyAlignment="1" applyProtection="1">
      <alignment vertical="center"/>
      <protection hidden="1"/>
    </xf>
    <xf numFmtId="44" fontId="78" fillId="0" borderId="73" xfId="0" applyNumberFormat="1" applyFont="1" applyFill="1" applyBorder="1" applyAlignment="1" applyProtection="1">
      <alignment vertical="center"/>
      <protection hidden="1"/>
    </xf>
    <xf numFmtId="44" fontId="78" fillId="0" borderId="73" xfId="0" applyNumberFormat="1" applyFont="1" applyBorder="1" applyAlignment="1" applyProtection="1">
      <alignment vertical="center" wrapText="1"/>
      <protection hidden="1"/>
    </xf>
    <xf numFmtId="44" fontId="79" fillId="0" borderId="54" xfId="0" applyNumberFormat="1" applyFont="1" applyFill="1" applyBorder="1" applyAlignment="1" applyProtection="1">
      <alignment vertical="center"/>
      <protection hidden="1"/>
    </xf>
    <xf numFmtId="44" fontId="79" fillId="0" borderId="73" xfId="0" applyNumberFormat="1" applyFont="1" applyFill="1" applyBorder="1" applyAlignment="1" applyProtection="1">
      <alignment vertical="center"/>
      <protection hidden="1"/>
    </xf>
    <xf numFmtId="44" fontId="71" fillId="45" borderId="54" xfId="0" applyNumberFormat="1" applyFont="1" applyFill="1" applyBorder="1" applyAlignment="1" applyProtection="1">
      <alignment vertical="center"/>
      <protection hidden="1"/>
    </xf>
    <xf numFmtId="44" fontId="71" fillId="45" borderId="73" xfId="0" applyNumberFormat="1" applyFont="1" applyFill="1" applyBorder="1" applyAlignment="1" applyProtection="1">
      <alignment vertical="center"/>
      <protection hidden="1"/>
    </xf>
    <xf numFmtId="44" fontId="80" fillId="0" borderId="71" xfId="0" applyNumberFormat="1" applyFont="1" applyFill="1" applyBorder="1" applyAlignment="1" applyProtection="1">
      <alignment vertical="center"/>
      <protection hidden="1"/>
    </xf>
    <xf numFmtId="44" fontId="80" fillId="0" borderId="72" xfId="0" applyNumberFormat="1" applyFont="1" applyFill="1" applyBorder="1" applyAlignment="1" applyProtection="1">
      <alignment vertical="center"/>
      <protection hidden="1"/>
    </xf>
    <xf numFmtId="44" fontId="78" fillId="0" borderId="69" xfId="0" applyNumberFormat="1" applyFont="1" applyFill="1" applyBorder="1" applyAlignment="1" applyProtection="1">
      <alignment vertical="center"/>
      <protection hidden="1"/>
    </xf>
    <xf numFmtId="44" fontId="78" fillId="0" borderId="70" xfId="0" applyNumberFormat="1" applyFont="1" applyFill="1" applyBorder="1" applyAlignment="1" applyProtection="1">
      <alignment vertical="center"/>
      <protection hidden="1"/>
    </xf>
    <xf numFmtId="44" fontId="71" fillId="46" borderId="54" xfId="0" applyNumberFormat="1" applyFont="1" applyFill="1" applyBorder="1" applyAlignment="1" applyProtection="1">
      <alignment vertical="center"/>
      <protection hidden="1"/>
    </xf>
    <xf numFmtId="44" fontId="71" fillId="46" borderId="73" xfId="0" applyNumberFormat="1" applyFont="1" applyFill="1" applyBorder="1" applyAlignment="1" applyProtection="1">
      <alignment vertical="center"/>
      <protection hidden="1"/>
    </xf>
    <xf numFmtId="0" fontId="85" fillId="44" borderId="0" xfId="0" applyFont="1" applyFill="1" applyBorder="1" applyAlignment="1" applyProtection="1">
      <alignment horizontal="left"/>
      <protection hidden="1"/>
    </xf>
    <xf numFmtId="0" fontId="85" fillId="44" borderId="0" xfId="0" applyFont="1" applyFill="1" applyBorder="1" applyAlignment="1" applyProtection="1">
      <alignment horizontal="center"/>
      <protection hidden="1"/>
    </xf>
    <xf numFmtId="44" fontId="85" fillId="45" borderId="0" xfId="0" applyNumberFormat="1" applyFont="1" applyFill="1" applyBorder="1" applyAlignment="1" applyProtection="1">
      <alignment vertical="center"/>
      <protection hidden="1"/>
    </xf>
    <xf numFmtId="0" fontId="83" fillId="10" borderId="0" xfId="0" applyFont="1" applyFill="1" applyBorder="1" applyAlignment="1" applyProtection="1">
      <alignment vertical="center"/>
      <protection hidden="1"/>
    </xf>
    <xf numFmtId="0" fontId="83" fillId="5" borderId="0" xfId="0" applyFont="1" applyFill="1" applyBorder="1" applyAlignment="1" applyProtection="1">
      <alignment vertical="center"/>
      <protection hidden="1"/>
    </xf>
    <xf numFmtId="44" fontId="85" fillId="46" borderId="0" xfId="0" applyNumberFormat="1" applyFont="1" applyFill="1" applyBorder="1" applyAlignment="1" applyProtection="1">
      <alignment vertical="center"/>
      <protection hidden="1"/>
    </xf>
    <xf numFmtId="44" fontId="82" fillId="0" borderId="68" xfId="1" applyFont="1" applyBorder="1" applyAlignment="1" applyProtection="1">
      <alignment vertical="center"/>
      <protection hidden="1"/>
    </xf>
    <xf numFmtId="44" fontId="82" fillId="0" borderId="69" xfId="1" applyFont="1" applyBorder="1" applyAlignment="1" applyProtection="1">
      <alignment vertical="center"/>
      <protection hidden="1"/>
    </xf>
    <xf numFmtId="44" fontId="82" fillId="0" borderId="70" xfId="1" applyFont="1" applyBorder="1" applyAlignment="1" applyProtection="1">
      <alignment vertical="center"/>
      <protection hidden="1"/>
    </xf>
    <xf numFmtId="44" fontId="82" fillId="0" borderId="55" xfId="1" applyFont="1" applyBorder="1" applyAlignment="1" applyProtection="1">
      <alignment vertical="center"/>
      <protection hidden="1"/>
    </xf>
    <xf numFmtId="44" fontId="82" fillId="0" borderId="71" xfId="1" applyFont="1" applyBorder="1" applyAlignment="1" applyProtection="1">
      <alignment vertical="center"/>
      <protection hidden="1"/>
    </xf>
    <xf numFmtId="44" fontId="82" fillId="0" borderId="72" xfId="1" applyFont="1" applyBorder="1" applyAlignment="1" applyProtection="1">
      <alignment vertical="center"/>
      <protection hidden="1"/>
    </xf>
    <xf numFmtId="44" fontId="86" fillId="0" borderId="68" xfId="0" applyNumberFormat="1" applyFont="1" applyFill="1" applyBorder="1" applyAlignment="1" applyProtection="1">
      <alignment vertical="center"/>
      <protection hidden="1"/>
    </xf>
    <xf numFmtId="44" fontId="86" fillId="0" borderId="69" xfId="0" applyNumberFormat="1" applyFont="1" applyBorder="1" applyAlignment="1" applyProtection="1">
      <alignment vertical="center"/>
      <protection hidden="1"/>
    </xf>
    <xf numFmtId="44" fontId="86" fillId="0" borderId="70" xfId="0" applyNumberFormat="1" applyFont="1" applyBorder="1" applyAlignment="1" applyProtection="1">
      <alignment vertical="center"/>
      <protection hidden="1"/>
    </xf>
    <xf numFmtId="44" fontId="86" fillId="0" borderId="54" xfId="0" applyNumberFormat="1" applyFont="1" applyFill="1" applyBorder="1" applyAlignment="1" applyProtection="1">
      <alignment vertical="center"/>
      <protection hidden="1"/>
    </xf>
    <xf numFmtId="44" fontId="86" fillId="0" borderId="73" xfId="0" applyNumberFormat="1" applyFont="1" applyFill="1" applyBorder="1" applyAlignment="1" applyProtection="1">
      <alignment vertical="center"/>
      <protection hidden="1"/>
    </xf>
    <xf numFmtId="44" fontId="86" fillId="0" borderId="73" xfId="0" applyNumberFormat="1" applyFont="1" applyBorder="1" applyAlignment="1" applyProtection="1">
      <alignment vertical="center"/>
      <protection hidden="1"/>
    </xf>
    <xf numFmtId="44" fontId="87" fillId="0" borderId="54" xfId="0" applyNumberFormat="1" applyFont="1" applyFill="1" applyBorder="1" applyAlignment="1" applyProtection="1">
      <alignment vertical="center"/>
      <protection hidden="1"/>
    </xf>
    <xf numFmtId="44" fontId="87" fillId="0" borderId="73" xfId="0" applyNumberFormat="1" applyFont="1" applyFill="1" applyBorder="1" applyAlignment="1" applyProtection="1">
      <alignment vertical="center"/>
      <protection hidden="1"/>
    </xf>
    <xf numFmtId="44" fontId="85" fillId="45" borderId="55" xfId="0" applyNumberFormat="1" applyFont="1" applyFill="1" applyBorder="1" applyAlignment="1" applyProtection="1">
      <alignment vertical="center"/>
      <protection hidden="1"/>
    </xf>
    <xf numFmtId="44" fontId="85" fillId="45" borderId="71" xfId="0" applyNumberFormat="1" applyFont="1" applyFill="1" applyBorder="1" applyAlignment="1" applyProtection="1">
      <alignment vertical="center"/>
      <protection hidden="1"/>
    </xf>
    <xf numFmtId="44" fontId="85" fillId="45" borderId="72" xfId="0" applyNumberFormat="1" applyFont="1" applyFill="1" applyBorder="1" applyAlignment="1" applyProtection="1">
      <alignment vertical="center"/>
      <protection hidden="1"/>
    </xf>
    <xf numFmtId="44" fontId="86" fillId="0" borderId="69" xfId="0" applyNumberFormat="1" applyFont="1" applyFill="1" applyBorder="1" applyAlignment="1" applyProtection="1">
      <alignment vertical="center"/>
      <protection hidden="1"/>
    </xf>
    <xf numFmtId="44" fontId="86" fillId="0" borderId="70" xfId="0" applyNumberFormat="1" applyFont="1" applyFill="1" applyBorder="1" applyAlignment="1" applyProtection="1">
      <alignment vertical="center"/>
      <protection hidden="1"/>
    </xf>
    <xf numFmtId="44" fontId="85" fillId="46" borderId="54" xfId="0" applyNumberFormat="1" applyFont="1" applyFill="1" applyBorder="1" applyAlignment="1" applyProtection="1">
      <alignment vertical="center"/>
      <protection hidden="1"/>
    </xf>
    <xf numFmtId="44" fontId="85" fillId="46" borderId="73" xfId="0" applyNumberFormat="1" applyFont="1" applyFill="1" applyBorder="1" applyAlignment="1" applyProtection="1">
      <alignment vertical="center"/>
      <protection hidden="1"/>
    </xf>
    <xf numFmtId="44" fontId="85" fillId="45" borderId="54" xfId="0" applyNumberFormat="1" applyFont="1" applyFill="1" applyBorder="1" applyAlignment="1" applyProtection="1">
      <alignment vertical="center"/>
      <protection hidden="1"/>
    </xf>
    <xf numFmtId="44" fontId="85" fillId="45" borderId="73" xfId="0" applyNumberFormat="1" applyFont="1" applyFill="1" applyBorder="1" applyAlignment="1" applyProtection="1">
      <alignment vertical="center"/>
      <protection hidden="1"/>
    </xf>
    <xf numFmtId="43" fontId="25" fillId="3" borderId="56" xfId="1311" applyFont="1" applyFill="1" applyBorder="1" applyAlignment="1">
      <alignment vertical="center"/>
    </xf>
    <xf numFmtId="0" fontId="53" fillId="3" borderId="0" xfId="0" applyFont="1" applyFill="1" applyBorder="1" applyAlignment="1" applyProtection="1">
      <alignment horizontal="right"/>
    </xf>
    <xf numFmtId="0" fontId="53" fillId="3" borderId="63" xfId="0" applyFont="1" applyFill="1" applyBorder="1" applyAlignment="1" applyProtection="1">
      <alignment horizontal="right"/>
    </xf>
    <xf numFmtId="0" fontId="71" fillId="50" borderId="5" xfId="0" applyFont="1" applyFill="1" applyBorder="1" applyAlignment="1" applyProtection="1">
      <alignment horizontal="center"/>
      <protection locked="0"/>
    </xf>
    <xf numFmtId="0" fontId="71" fillId="50" borderId="6" xfId="0" applyFont="1" applyFill="1" applyBorder="1" applyAlignment="1" applyProtection="1">
      <alignment horizontal="center"/>
      <protection locked="0"/>
    </xf>
    <xf numFmtId="0" fontId="71" fillId="50" borderId="62" xfId="0" applyFont="1" applyFill="1" applyBorder="1" applyAlignment="1" applyProtection="1">
      <alignment horizontal="center"/>
      <protection locked="0"/>
    </xf>
    <xf numFmtId="0" fontId="75" fillId="3" borderId="0" xfId="0" applyFont="1" applyFill="1" applyAlignment="1" applyProtection="1">
      <alignment horizontal="center" vertical="center" wrapText="1"/>
    </xf>
    <xf numFmtId="0" fontId="30" fillId="0" borderId="0" xfId="623" applyFont="1" applyFill="1" applyBorder="1" applyAlignment="1">
      <alignment horizontal="left" vertical="center" wrapText="1"/>
    </xf>
    <xf numFmtId="9" fontId="32" fillId="0" borderId="0" xfId="623" applyNumberFormat="1" applyFont="1" applyFill="1" applyBorder="1" applyAlignment="1">
      <alignment horizontal="right" vertical="center" wrapText="1" indent="1" readingOrder="1"/>
    </xf>
    <xf numFmtId="44" fontId="80" fillId="0" borderId="55" xfId="0" applyNumberFormat="1" applyFont="1" applyFill="1" applyBorder="1" applyAlignment="1" applyProtection="1">
      <alignment horizontal="left" vertical="center"/>
      <protection hidden="1"/>
    </xf>
    <xf numFmtId="44" fontId="80" fillId="0" borderId="71" xfId="0" applyNumberFormat="1" applyFont="1" applyFill="1" applyBorder="1" applyAlignment="1" applyProtection="1">
      <alignment horizontal="left" vertical="center"/>
      <protection hidden="1"/>
    </xf>
    <xf numFmtId="44" fontId="79" fillId="0" borderId="54" xfId="0" applyNumberFormat="1" applyFont="1" applyFill="1" applyBorder="1" applyAlignment="1" applyProtection="1">
      <alignment horizontal="left" vertical="center"/>
      <protection hidden="1"/>
    </xf>
    <xf numFmtId="44" fontId="79" fillId="0" borderId="0" xfId="0" applyNumberFormat="1" applyFont="1" applyFill="1" applyBorder="1" applyAlignment="1" applyProtection="1">
      <alignment horizontal="left" vertical="center"/>
      <protection hidden="1"/>
    </xf>
    <xf numFmtId="0" fontId="56" fillId="51" borderId="0" xfId="0" applyFont="1" applyFill="1" applyBorder="1" applyAlignment="1" applyProtection="1">
      <alignment horizontal="center" vertical="center"/>
      <protection hidden="1"/>
    </xf>
    <xf numFmtId="0" fontId="62" fillId="0" borderId="0" xfId="0" applyFont="1" applyBorder="1" applyAlignment="1" applyProtection="1">
      <alignment horizontal="right"/>
    </xf>
    <xf numFmtId="0" fontId="71" fillId="50" borderId="0" xfId="0" applyFont="1" applyFill="1" applyBorder="1" applyAlignment="1" applyProtection="1">
      <alignment horizontal="center" vertical="center"/>
      <protection hidden="1"/>
    </xf>
    <xf numFmtId="0" fontId="62" fillId="0" borderId="0" xfId="0" applyFont="1" applyBorder="1" applyAlignment="1" applyProtection="1">
      <alignment horizontal="right" vertical="top" wrapText="1"/>
    </xf>
    <xf numFmtId="0" fontId="71" fillId="44" borderId="0" xfId="0" applyFont="1" applyFill="1" applyBorder="1" applyAlignment="1" applyProtection="1">
      <alignment horizontal="center" vertical="center"/>
      <protection hidden="1"/>
    </xf>
    <xf numFmtId="0" fontId="62" fillId="0" borderId="0" xfId="0" applyFont="1" applyBorder="1" applyAlignment="1" applyProtection="1">
      <alignment horizontal="center" vertical="center" wrapText="1"/>
    </xf>
    <xf numFmtId="0" fontId="75" fillId="0" borderId="0" xfId="0" applyFont="1" applyBorder="1" applyAlignment="1" applyProtection="1">
      <alignment horizontal="center"/>
      <protection hidden="1"/>
    </xf>
    <xf numFmtId="44" fontId="78" fillId="0" borderId="54" xfId="0" applyNumberFormat="1" applyFont="1" applyFill="1" applyBorder="1" applyAlignment="1" applyProtection="1">
      <alignment horizontal="left" vertical="center"/>
      <protection hidden="1"/>
    </xf>
    <xf numFmtId="44" fontId="78" fillId="0" borderId="0" xfId="0" applyNumberFormat="1" applyFont="1" applyFill="1" applyBorder="1" applyAlignment="1" applyProtection="1">
      <alignment horizontal="left" vertical="center"/>
      <protection hidden="1"/>
    </xf>
    <xf numFmtId="0" fontId="81" fillId="0" borderId="0" xfId="0" applyFont="1" applyBorder="1" applyAlignment="1" applyProtection="1">
      <alignment horizontal="center"/>
    </xf>
    <xf numFmtId="0" fontId="62" fillId="0" borderId="0" xfId="0" applyFont="1" applyBorder="1" applyAlignment="1" applyProtection="1">
      <alignment horizontal="center" wrapText="1"/>
    </xf>
    <xf numFmtId="0" fontId="63" fillId="0" borderId="0" xfId="0" applyFont="1" applyBorder="1" applyAlignment="1" applyProtection="1">
      <alignment horizontal="center"/>
    </xf>
    <xf numFmtId="9" fontId="33" fillId="0" borderId="0" xfId="1309" applyNumberFormat="1" applyFont="1" applyFill="1" applyBorder="1" applyAlignment="1">
      <alignment horizontal="right" vertical="center" wrapText="1" indent="1" readingOrder="1"/>
    </xf>
    <xf numFmtId="0" fontId="33" fillId="0" borderId="0" xfId="1309" applyFont="1" applyFill="1" applyBorder="1" applyAlignment="1">
      <alignment horizontal="left" vertical="center" wrapText="1"/>
    </xf>
    <xf numFmtId="0" fontId="71" fillId="44" borderId="0" xfId="0" applyFont="1" applyFill="1" applyBorder="1" applyAlignment="1" applyProtection="1">
      <alignment horizontal="left"/>
      <protection hidden="1"/>
    </xf>
    <xf numFmtId="0" fontId="82" fillId="0" borderId="0" xfId="0" applyFont="1" applyBorder="1" applyAlignment="1" applyProtection="1">
      <alignment horizontal="center" vertical="center" wrapText="1"/>
    </xf>
    <xf numFmtId="44" fontId="85" fillId="45" borderId="55" xfId="0" applyNumberFormat="1" applyFont="1" applyFill="1" applyBorder="1" applyAlignment="1" applyProtection="1">
      <alignment vertical="center"/>
      <protection hidden="1"/>
    </xf>
    <xf numFmtId="44" fontId="85" fillId="45" borderId="71" xfId="0" applyNumberFormat="1" applyFont="1" applyFill="1" applyBorder="1" applyAlignment="1" applyProtection="1">
      <alignment vertical="center"/>
      <protection hidden="1"/>
    </xf>
    <xf numFmtId="44" fontId="86" fillId="0" borderId="54" xfId="0" applyNumberFormat="1" applyFont="1" applyFill="1" applyBorder="1" applyAlignment="1" applyProtection="1">
      <alignment horizontal="left" vertical="center"/>
      <protection hidden="1"/>
    </xf>
    <xf numFmtId="44" fontId="86" fillId="0" borderId="0" xfId="0" applyNumberFormat="1" applyFont="1" applyFill="1" applyBorder="1" applyAlignment="1" applyProtection="1">
      <alignment horizontal="left" vertical="center"/>
      <protection hidden="1"/>
    </xf>
    <xf numFmtId="0" fontId="83" fillId="5" borderId="0" xfId="0" applyFont="1" applyFill="1" applyBorder="1" applyAlignment="1" applyProtection="1">
      <alignment horizontal="center" vertical="center"/>
      <protection hidden="1"/>
    </xf>
    <xf numFmtId="0" fontId="85" fillId="44" borderId="0" xfId="0" applyFont="1" applyFill="1" applyBorder="1" applyAlignment="1" applyProtection="1">
      <alignment horizontal="center" vertical="center"/>
      <protection hidden="1"/>
    </xf>
    <xf numFmtId="0" fontId="85" fillId="50" borderId="0" xfId="0" applyFont="1" applyFill="1" applyBorder="1" applyAlignment="1" applyProtection="1">
      <alignment horizontal="center" vertical="center"/>
      <protection hidden="1"/>
    </xf>
    <xf numFmtId="9" fontId="33" fillId="0" borderId="0" xfId="1309" applyNumberFormat="1" applyFont="1" applyFill="1" applyBorder="1" applyAlignment="1">
      <alignment vertical="center" readingOrder="1"/>
    </xf>
    <xf numFmtId="0" fontId="33" fillId="0" borderId="0" xfId="1309" applyFont="1" applyFill="1" applyBorder="1" applyAlignment="1">
      <alignment vertical="center" readingOrder="1"/>
    </xf>
    <xf numFmtId="44" fontId="87" fillId="0" borderId="54" xfId="0" applyNumberFormat="1" applyFont="1" applyFill="1" applyBorder="1" applyAlignment="1" applyProtection="1">
      <alignment horizontal="left" vertical="center"/>
      <protection hidden="1"/>
    </xf>
    <xf numFmtId="44" fontId="87" fillId="0" borderId="0" xfId="0" applyNumberFormat="1" applyFont="1" applyFill="1" applyBorder="1" applyAlignment="1" applyProtection="1">
      <alignment horizontal="left" vertical="center"/>
      <protection hidden="1"/>
    </xf>
    <xf numFmtId="0" fontId="82" fillId="0" borderId="0" xfId="0" applyFont="1" applyBorder="1" applyAlignment="1" applyProtection="1">
      <alignment horizontal="center" wrapText="1"/>
    </xf>
    <xf numFmtId="0" fontId="85" fillId="44" borderId="71" xfId="0" applyFont="1" applyFill="1" applyBorder="1" applyAlignment="1" applyProtection="1">
      <alignment horizontal="center" vertical="center"/>
      <protection hidden="1"/>
    </xf>
    <xf numFmtId="9" fontId="33" fillId="0" borderId="0" xfId="1309" applyNumberFormat="1" applyFont="1" applyFill="1" applyBorder="1" applyAlignment="1">
      <alignment horizontal="right" vertical="center" indent="1" readingOrder="1"/>
    </xf>
    <xf numFmtId="0" fontId="33" fillId="0" borderId="0" xfId="1309" applyFont="1" applyFill="1" applyBorder="1" applyAlignment="1">
      <alignment horizontal="right" vertical="center" indent="1" readingOrder="1"/>
    </xf>
    <xf numFmtId="0" fontId="64" fillId="0" borderId="0" xfId="0" applyFont="1" applyAlignment="1" applyProtection="1">
      <alignment horizontal="right"/>
    </xf>
    <xf numFmtId="0" fontId="64" fillId="0" borderId="0" xfId="0" applyFont="1" applyBorder="1" applyAlignment="1" applyProtection="1">
      <alignment horizontal="right"/>
    </xf>
    <xf numFmtId="0" fontId="66" fillId="4" borderId="36" xfId="0" applyFont="1" applyFill="1" applyBorder="1" applyAlignment="1" applyProtection="1">
      <alignment horizontal="center"/>
      <protection hidden="1"/>
    </xf>
    <xf numFmtId="0" fontId="66" fillId="4" borderId="20" xfId="0" applyFont="1" applyFill="1" applyBorder="1" applyAlignment="1" applyProtection="1">
      <alignment horizontal="center"/>
      <protection hidden="1"/>
    </xf>
    <xf numFmtId="0" fontId="54" fillId="0" borderId="0" xfId="0" applyFont="1" applyFill="1" applyBorder="1" applyAlignment="1" applyProtection="1">
      <alignment horizontal="center"/>
      <protection hidden="1"/>
    </xf>
    <xf numFmtId="0" fontId="65" fillId="45" borderId="50" xfId="0" applyFont="1" applyFill="1" applyBorder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horizontal="center"/>
      <protection hidden="1"/>
    </xf>
    <xf numFmtId="0" fontId="54" fillId="0" borderId="26" xfId="0" applyFont="1" applyFill="1" applyBorder="1" applyAlignment="1" applyProtection="1">
      <alignment horizontal="left" vertical="center"/>
      <protection hidden="1"/>
    </xf>
    <xf numFmtId="0" fontId="61" fillId="9" borderId="0" xfId="0" applyFont="1" applyFill="1" applyBorder="1" applyAlignment="1" applyProtection="1">
      <alignment horizontal="center" vertical="center"/>
      <protection hidden="1"/>
    </xf>
    <xf numFmtId="0" fontId="66" fillId="44" borderId="40" xfId="0" applyFont="1" applyFill="1" applyBorder="1" applyAlignment="1" applyProtection="1">
      <alignment horizontal="center"/>
      <protection hidden="1"/>
    </xf>
    <xf numFmtId="0" fontId="66" fillId="44" borderId="41" xfId="0" applyFont="1" applyFill="1" applyBorder="1" applyAlignment="1" applyProtection="1">
      <alignment horizontal="center"/>
      <protection hidden="1"/>
    </xf>
    <xf numFmtId="44" fontId="68" fillId="0" borderId="0" xfId="0" applyNumberFormat="1" applyFont="1" applyFill="1" applyBorder="1" applyAlignment="1" applyProtection="1">
      <alignment horizontal="right" vertical="center"/>
      <protection hidden="1"/>
    </xf>
    <xf numFmtId="0" fontId="66" fillId="6" borderId="36" xfId="0" applyFont="1" applyFill="1" applyBorder="1" applyAlignment="1" applyProtection="1">
      <alignment horizontal="center"/>
      <protection hidden="1"/>
    </xf>
    <xf numFmtId="0" fontId="66" fillId="6" borderId="14" xfId="0" applyFont="1" applyFill="1" applyBorder="1" applyAlignment="1" applyProtection="1">
      <alignment horizontal="center"/>
      <protection hidden="1"/>
    </xf>
    <xf numFmtId="0" fontId="66" fillId="5" borderId="36" xfId="0" applyFont="1" applyFill="1" applyBorder="1" applyAlignment="1" applyProtection="1">
      <alignment horizontal="center"/>
      <protection hidden="1"/>
    </xf>
    <xf numFmtId="0" fontId="66" fillId="5" borderId="20" xfId="0" applyFont="1" applyFill="1" applyBorder="1" applyAlignment="1" applyProtection="1">
      <alignment horizontal="center"/>
      <protection hidden="1"/>
    </xf>
    <xf numFmtId="0" fontId="70" fillId="0" borderId="0" xfId="0" applyFont="1" applyAlignment="1" applyProtection="1">
      <alignment horizontal="center"/>
    </xf>
    <xf numFmtId="0" fontId="69" fillId="0" borderId="0" xfId="0" applyFont="1" applyBorder="1" applyAlignment="1" applyProtection="1">
      <alignment horizontal="center"/>
      <protection hidden="1"/>
    </xf>
    <xf numFmtId="0" fontId="66" fillId="0" borderId="0" xfId="0" applyFont="1" applyBorder="1" applyAlignment="1">
      <alignment horizontal="center" wrapText="1"/>
    </xf>
    <xf numFmtId="44" fontId="67" fillId="0" borderId="0" xfId="0" applyNumberFormat="1" applyFont="1" applyBorder="1" applyAlignment="1" applyProtection="1">
      <alignment horizontal="left" vertical="center"/>
      <protection hidden="1"/>
    </xf>
    <xf numFmtId="0" fontId="19" fillId="2" borderId="9" xfId="541" applyFont="1" applyFill="1" applyBorder="1" applyAlignment="1" applyProtection="1">
      <alignment horizontal="center"/>
    </xf>
    <xf numFmtId="0" fontId="19" fillId="2" borderId="0" xfId="541" applyFont="1" applyFill="1" applyBorder="1" applyAlignment="1" applyProtection="1">
      <alignment horizontal="center"/>
    </xf>
    <xf numFmtId="0" fontId="19" fillId="2" borderId="8" xfId="541" applyFont="1" applyFill="1" applyBorder="1" applyAlignment="1" applyProtection="1">
      <alignment horizontal="center"/>
    </xf>
    <xf numFmtId="0" fontId="17" fillId="2" borderId="11" xfId="541" applyFont="1" applyFill="1" applyBorder="1" applyAlignment="1" applyProtection="1">
      <alignment horizontal="center"/>
    </xf>
    <xf numFmtId="0" fontId="17" fillId="2" borderId="12" xfId="541" applyFont="1" applyFill="1" applyBorder="1" applyAlignment="1" applyProtection="1">
      <alignment horizontal="center"/>
    </xf>
    <xf numFmtId="0" fontId="17" fillId="2" borderId="16" xfId="541" applyFont="1" applyFill="1" applyBorder="1" applyAlignment="1" applyProtection="1">
      <alignment horizontal="center"/>
    </xf>
    <xf numFmtId="0" fontId="17" fillId="2" borderId="9" xfId="541" applyFont="1" applyFill="1" applyBorder="1" applyAlignment="1" applyProtection="1">
      <alignment horizontal="center"/>
    </xf>
    <xf numFmtId="0" fontId="17" fillId="2" borderId="0" xfId="541" applyFont="1" applyFill="1" applyBorder="1" applyAlignment="1" applyProtection="1">
      <alignment horizontal="center"/>
    </xf>
    <xf numFmtId="0" fontId="17" fillId="2" borderId="8" xfId="541" applyFont="1" applyFill="1" applyBorder="1" applyAlignment="1" applyProtection="1">
      <alignment horizontal="center"/>
    </xf>
    <xf numFmtId="0" fontId="19" fillId="2" borderId="9" xfId="367" applyFont="1" applyFill="1" applyBorder="1" applyAlignment="1" applyProtection="1">
      <alignment horizontal="center"/>
    </xf>
    <xf numFmtId="0" fontId="19" fillId="2" borderId="0" xfId="367" applyFont="1" applyFill="1" applyBorder="1" applyAlignment="1" applyProtection="1">
      <alignment horizontal="center"/>
    </xf>
    <xf numFmtId="0" fontId="19" fillId="2" borderId="8" xfId="367" applyFont="1" applyFill="1" applyBorder="1" applyAlignment="1" applyProtection="1">
      <alignment horizontal="center"/>
    </xf>
    <xf numFmtId="0" fontId="17" fillId="2" borderId="11" xfId="367" applyFont="1" applyFill="1" applyBorder="1" applyAlignment="1" applyProtection="1">
      <alignment horizontal="center"/>
    </xf>
    <xf numFmtId="0" fontId="17" fillId="2" borderId="12" xfId="367" applyFont="1" applyFill="1" applyBorder="1" applyAlignment="1" applyProtection="1">
      <alignment horizontal="center"/>
    </xf>
    <xf numFmtId="0" fontId="17" fillId="2" borderId="16" xfId="367" applyFont="1" applyFill="1" applyBorder="1" applyAlignment="1" applyProtection="1">
      <alignment horizontal="center"/>
    </xf>
    <xf numFmtId="0" fontId="17" fillId="2" borderId="9" xfId="367" applyFont="1" applyFill="1" applyBorder="1" applyAlignment="1" applyProtection="1">
      <alignment horizontal="center"/>
    </xf>
    <xf numFmtId="0" fontId="17" fillId="2" borderId="0" xfId="367" applyFont="1" applyFill="1" applyBorder="1" applyAlignment="1" applyProtection="1">
      <alignment horizontal="center"/>
    </xf>
    <xf numFmtId="0" fontId="17" fillId="2" borderId="8" xfId="367" applyFont="1" applyFill="1" applyBorder="1" applyAlignment="1" applyProtection="1">
      <alignment horizontal="center"/>
    </xf>
    <xf numFmtId="0" fontId="19" fillId="2" borderId="9" xfId="0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2" xfId="0" applyFont="1" applyFill="1" applyBorder="1" applyAlignment="1" applyProtection="1">
      <alignment horizontal="center"/>
    </xf>
    <xf numFmtId="0" fontId="17" fillId="2" borderId="9" xfId="0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Ultimate'!A1"/><Relationship Id="rId7" Type="http://schemas.openxmlformats.org/officeDocument/2006/relationships/hyperlink" Target="#'Global Major Medical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6" Type="http://schemas.openxmlformats.org/officeDocument/2006/relationships/hyperlink" Target="#'Global Select'!A1"/><Relationship Id="rId5" Type="http://schemas.openxmlformats.org/officeDocument/2006/relationships/hyperlink" Target="#'Global Premier'!A1"/><Relationship Id="rId4" Type="http://schemas.openxmlformats.org/officeDocument/2006/relationships/hyperlink" Target="#'Global Elite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image" Target="../media/image7.emf"/><Relationship Id="rId4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hyperlink" Target="#'INGRESO DE DATOS'!A1"/><Relationship Id="rId1" Type="http://schemas.openxmlformats.org/officeDocument/2006/relationships/image" Target="../media/image8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469900</xdr:colOff>
      <xdr:row>34</xdr:row>
      <xdr:rowOff>216579</xdr:rowOff>
    </xdr:from>
    <xdr:to>
      <xdr:col>8</xdr:col>
      <xdr:colOff>12700</xdr:colOff>
      <xdr:row>36</xdr:row>
      <xdr:rowOff>203200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6400800" y="7988979"/>
          <a:ext cx="3378200" cy="443821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977899</xdr:colOff>
      <xdr:row>22</xdr:row>
      <xdr:rowOff>148772</xdr:rowOff>
    </xdr:from>
    <xdr:ext cx="1231901" cy="61497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77899" y="4530272"/>
          <a:ext cx="1231901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956129</xdr:colOff>
      <xdr:row>22</xdr:row>
      <xdr:rowOff>100692</xdr:rowOff>
    </xdr:from>
    <xdr:ext cx="1469572" cy="61497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153229" y="4482192"/>
          <a:ext cx="1469572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8</xdr:col>
      <xdr:colOff>38100</xdr:colOff>
      <xdr:row>10</xdr:row>
      <xdr:rowOff>75859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0" y="1765300"/>
          <a:ext cx="10350500" cy="533059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Bupa Global Health Plans</a:t>
          </a:r>
        </a:p>
      </xdr:txBody>
    </xdr:sp>
    <xdr:clientData/>
  </xdr:twoCellAnchor>
  <xdr:twoCellAnchor>
    <xdr:from>
      <xdr:col>3</xdr:col>
      <xdr:colOff>260350</xdr:colOff>
      <xdr:row>1</xdr:row>
      <xdr:rowOff>177800</xdr:rowOff>
    </xdr:from>
    <xdr:to>
      <xdr:col>8</xdr:col>
      <xdr:colOff>63500</xdr:colOff>
      <xdr:row>6</xdr:row>
      <xdr:rowOff>215900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4019550" y="342900"/>
          <a:ext cx="63563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190500</xdr:colOff>
      <xdr:row>1</xdr:row>
      <xdr:rowOff>50800</xdr:rowOff>
    </xdr:from>
    <xdr:to>
      <xdr:col>1</xdr:col>
      <xdr:colOff>711200</xdr:colOff>
      <xdr:row>7</xdr:row>
      <xdr:rowOff>176507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15900"/>
          <a:ext cx="1498600" cy="1497307"/>
        </a:xfrm>
        <a:prstGeom prst="rect">
          <a:avLst/>
        </a:prstGeom>
      </xdr:spPr>
    </xdr:pic>
    <xdr:clientData/>
  </xdr:twoCellAnchor>
  <xdr:twoCellAnchor editAs="absolute">
    <xdr:from>
      <xdr:col>1</xdr:col>
      <xdr:colOff>88900</xdr:colOff>
      <xdr:row>28</xdr:row>
      <xdr:rowOff>114300</xdr:rowOff>
    </xdr:from>
    <xdr:to>
      <xdr:col>2</xdr:col>
      <xdr:colOff>129700</xdr:colOff>
      <xdr:row>34</xdr:row>
      <xdr:rowOff>2700</xdr:rowOff>
    </xdr:to>
    <xdr:sp macro="" textlink="">
      <xdr:nvSpPr>
        <xdr:cNvPr id="22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1066800" y="6515100"/>
          <a:ext cx="1260000" cy="12600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ULTIMATE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2</xdr:col>
      <xdr:colOff>783045</xdr:colOff>
      <xdr:row>28</xdr:row>
      <xdr:rowOff>114300</xdr:rowOff>
    </xdr:from>
    <xdr:to>
      <xdr:col>3</xdr:col>
      <xdr:colOff>891579</xdr:colOff>
      <xdr:row>34</xdr:row>
      <xdr:rowOff>2700</xdr:rowOff>
    </xdr:to>
    <xdr:sp macro="" textlink="">
      <xdr:nvSpPr>
        <xdr:cNvPr id="24" name="Oval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3306112" y="6650567"/>
          <a:ext cx="1260000" cy="13108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ELITE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3</xdr:col>
      <xdr:colOff>1544924</xdr:colOff>
      <xdr:row>28</xdr:row>
      <xdr:rowOff>63500</xdr:rowOff>
    </xdr:from>
    <xdr:to>
      <xdr:col>4</xdr:col>
      <xdr:colOff>1446024</xdr:colOff>
      <xdr:row>33</xdr:row>
      <xdr:rowOff>180500</xdr:rowOff>
    </xdr:to>
    <xdr:sp macro="" textlink="">
      <xdr:nvSpPr>
        <xdr:cNvPr id="26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5219457" y="6599767"/>
          <a:ext cx="1458967" cy="1302333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GLOBAL PREMIER HEALTH PLAN</a:t>
          </a:r>
          <a:endParaRPr lang="en-US" sz="1000">
            <a:solidFill>
              <a:srgbClr val="002060"/>
            </a:solidFill>
            <a:effectLst/>
          </a:endParaRPr>
        </a:p>
      </xdr:txBody>
    </xdr:sp>
    <xdr:clientData/>
  </xdr:twoCellAnchor>
  <xdr:twoCellAnchor editAs="absolute">
    <xdr:from>
      <xdr:col>5</xdr:col>
      <xdr:colOff>541502</xdr:colOff>
      <xdr:row>28</xdr:row>
      <xdr:rowOff>76200</xdr:rowOff>
    </xdr:from>
    <xdr:to>
      <xdr:col>6</xdr:col>
      <xdr:colOff>442602</xdr:colOff>
      <xdr:row>33</xdr:row>
      <xdr:rowOff>193200</xdr:rowOff>
    </xdr:to>
    <xdr:sp macro="" textlink="">
      <xdr:nvSpPr>
        <xdr:cNvPr id="27" name="Oval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7331769" y="6612467"/>
          <a:ext cx="1458966" cy="1302333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SELECT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6</xdr:col>
      <xdr:colOff>1095947</xdr:colOff>
      <xdr:row>28</xdr:row>
      <xdr:rowOff>63500</xdr:rowOff>
    </xdr:from>
    <xdr:to>
      <xdr:col>7</xdr:col>
      <xdr:colOff>997047</xdr:colOff>
      <xdr:row>33</xdr:row>
      <xdr:rowOff>180500</xdr:rowOff>
    </xdr:to>
    <xdr:sp macro="" textlink="">
      <xdr:nvSpPr>
        <xdr:cNvPr id="28" name="Oval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8385747" y="6464300"/>
          <a:ext cx="1260000" cy="12600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MAJOR MEDICAL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8</xdr:row>
      <xdr:rowOff>153642</xdr:rowOff>
    </xdr:from>
    <xdr:to>
      <xdr:col>9</xdr:col>
      <xdr:colOff>20982</xdr:colOff>
      <xdr:row>11</xdr:row>
      <xdr:rowOff>328543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9296400" y="3823942"/>
          <a:ext cx="10854082" cy="9115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ULTIMATE HEALTH PLAN</a:t>
          </a:r>
        </a:p>
      </xdr:txBody>
    </xdr:sp>
    <xdr:clientData/>
  </xdr:twoCellAnchor>
  <xdr:twoCellAnchor editAs="oneCell">
    <xdr:from>
      <xdr:col>8</xdr:col>
      <xdr:colOff>725924</xdr:colOff>
      <xdr:row>21</xdr:row>
      <xdr:rowOff>170852</xdr:rowOff>
    </xdr:from>
    <xdr:to>
      <xdr:col>8</xdr:col>
      <xdr:colOff>1476018</xdr:colOff>
      <xdr:row>24</xdr:row>
      <xdr:rowOff>225621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5224" y="5517552"/>
          <a:ext cx="750094" cy="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67131</xdr:rowOff>
    </xdr:from>
    <xdr:to>
      <xdr:col>2</xdr:col>
      <xdr:colOff>126999</xdr:colOff>
      <xdr:row>133</xdr:row>
      <xdr:rowOff>144482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61131"/>
          <a:ext cx="8661399" cy="28398351"/>
        </a:xfrm>
        <a:prstGeom prst="rect">
          <a:avLst/>
        </a:prstGeom>
      </xdr:spPr>
    </xdr:pic>
    <xdr:clientData/>
  </xdr:twoCellAnchor>
  <xdr:twoCellAnchor>
    <xdr:from>
      <xdr:col>5</xdr:col>
      <xdr:colOff>857250</xdr:colOff>
      <xdr:row>1</xdr:row>
      <xdr:rowOff>63500</xdr:rowOff>
    </xdr:from>
    <xdr:to>
      <xdr:col>8</xdr:col>
      <xdr:colOff>1473200</xdr:colOff>
      <xdr:row>7</xdr:row>
      <xdr:rowOff>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2528550" y="2540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152400</xdr:colOff>
      <xdr:row>0</xdr:row>
      <xdr:rowOff>127000</xdr:rowOff>
    </xdr:from>
    <xdr:to>
      <xdr:col>0</xdr:col>
      <xdr:colOff>1651000</xdr:colOff>
      <xdr:row>7</xdr:row>
      <xdr:rowOff>189207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70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101600</xdr:rowOff>
    </xdr:from>
    <xdr:to>
      <xdr:col>0</xdr:col>
      <xdr:colOff>2777460</xdr:colOff>
      <xdr:row>9</xdr:row>
      <xdr:rowOff>252273</xdr:rowOff>
    </xdr:to>
    <xdr:sp macro="" textlink="">
      <xdr:nvSpPr>
        <xdr:cNvPr id="9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0" y="18288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1468167</xdr:colOff>
      <xdr:row>15</xdr:row>
      <xdr:rowOff>31450</xdr:rowOff>
    </xdr:from>
    <xdr:to>
      <xdr:col>10</xdr:col>
      <xdr:colOff>541861</xdr:colOff>
      <xdr:row>18</xdr:row>
      <xdr:rowOff>33983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9567" y="3587450"/>
          <a:ext cx="750094" cy="739133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8</xdr:row>
      <xdr:rowOff>211587</xdr:rowOff>
    </xdr:from>
    <xdr:to>
      <xdr:col>10</xdr:col>
      <xdr:colOff>1667535</xdr:colOff>
      <xdr:row>11</xdr:row>
      <xdr:rowOff>259431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0007600" y="5113787"/>
          <a:ext cx="14329435" cy="924144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ELITE HEALTH PLAN</a:t>
          </a:r>
        </a:p>
      </xdr:txBody>
    </xdr:sp>
    <xdr:clientData/>
  </xdr:twoCellAnchor>
  <xdr:twoCellAnchor editAs="oneCell">
    <xdr:from>
      <xdr:col>0</xdr:col>
      <xdr:colOff>0</xdr:colOff>
      <xdr:row>12</xdr:row>
      <xdr:rowOff>41729</xdr:rowOff>
    </xdr:from>
    <xdr:to>
      <xdr:col>2</xdr:col>
      <xdr:colOff>83368</xdr:colOff>
      <xdr:row>120</xdr:row>
      <xdr:rowOff>54642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23029"/>
          <a:ext cx="8617768" cy="27914813"/>
        </a:xfrm>
        <a:prstGeom prst="rect">
          <a:avLst/>
        </a:prstGeom>
      </xdr:spPr>
    </xdr:pic>
    <xdr:clientData/>
  </xdr:twoCellAnchor>
  <xdr:twoCellAnchor>
    <xdr:from>
      <xdr:col>6</xdr:col>
      <xdr:colOff>2774950</xdr:colOff>
      <xdr:row>2</xdr:row>
      <xdr:rowOff>25400</xdr:rowOff>
    </xdr:from>
    <xdr:to>
      <xdr:col>10</xdr:col>
      <xdr:colOff>1701800</xdr:colOff>
      <xdr:row>7</xdr:row>
      <xdr:rowOff>254000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7049750" y="3556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177800</xdr:colOff>
      <xdr:row>1</xdr:row>
      <xdr:rowOff>38100</xdr:rowOff>
    </xdr:from>
    <xdr:to>
      <xdr:col>0</xdr:col>
      <xdr:colOff>1676400</xdr:colOff>
      <xdr:row>8</xdr:row>
      <xdr:rowOff>125707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2032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2777460</xdr:colOff>
      <xdr:row>10</xdr:row>
      <xdr:rowOff>150673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669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488949</xdr:colOff>
      <xdr:row>12</xdr:row>
      <xdr:rowOff>169635</xdr:rowOff>
    </xdr:from>
    <xdr:to>
      <xdr:col>9</xdr:col>
      <xdr:colOff>1239043</xdr:colOff>
      <xdr:row>15</xdr:row>
      <xdr:rowOff>287451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49" y="3014435"/>
          <a:ext cx="750094" cy="752816"/>
        </a:xfrm>
        <a:prstGeom prst="rect">
          <a:avLst/>
        </a:prstGeom>
      </xdr:spPr>
    </xdr:pic>
    <xdr:clientData/>
  </xdr:twoCellAnchor>
  <xdr:twoCellAnchor>
    <xdr:from>
      <xdr:col>3</xdr:col>
      <xdr:colOff>596900</xdr:colOff>
      <xdr:row>7</xdr:row>
      <xdr:rowOff>113694</xdr:rowOff>
    </xdr:from>
    <xdr:to>
      <xdr:col>9</xdr:col>
      <xdr:colOff>1545358</xdr:colOff>
      <xdr:row>12</xdr:row>
      <xdr:rowOff>44132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9093200" y="4241194"/>
          <a:ext cx="10689358" cy="95913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PREMIER HEALTH PLAN</a:t>
          </a:r>
        </a:p>
      </xdr:txBody>
    </xdr:sp>
    <xdr:clientData/>
  </xdr:twoCellAnchor>
  <xdr:twoCellAnchor editAs="oneCell">
    <xdr:from>
      <xdr:col>0</xdr:col>
      <xdr:colOff>0</xdr:colOff>
      <xdr:row>12</xdr:row>
      <xdr:rowOff>74386</xdr:rowOff>
    </xdr:from>
    <xdr:to>
      <xdr:col>3</xdr:col>
      <xdr:colOff>127000</xdr:colOff>
      <xdr:row>101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169"/>
        <a:stretch/>
      </xdr:blipFill>
      <xdr:spPr>
        <a:xfrm>
          <a:off x="0" y="2652486"/>
          <a:ext cx="8623300" cy="24855714"/>
        </a:xfrm>
        <a:prstGeom prst="rect">
          <a:avLst/>
        </a:prstGeom>
      </xdr:spPr>
    </xdr:pic>
    <xdr:clientData/>
  </xdr:twoCellAnchor>
  <xdr:twoCellAnchor>
    <xdr:from>
      <xdr:col>5</xdr:col>
      <xdr:colOff>908050</xdr:colOff>
      <xdr:row>2</xdr:row>
      <xdr:rowOff>63500</xdr:rowOff>
    </xdr:from>
    <xdr:to>
      <xdr:col>10</xdr:col>
      <xdr:colOff>76200</xdr:colOff>
      <xdr:row>7</xdr:row>
      <xdr:rowOff>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2604750" y="3937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279400</xdr:colOff>
      <xdr:row>1</xdr:row>
      <xdr:rowOff>12700</xdr:rowOff>
    </xdr:from>
    <xdr:to>
      <xdr:col>0</xdr:col>
      <xdr:colOff>1778000</xdr:colOff>
      <xdr:row>7</xdr:row>
      <xdr:rowOff>62207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1397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2777460</xdr:colOff>
      <xdr:row>9</xdr:row>
      <xdr:rowOff>201473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161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557741</xdr:colOff>
      <xdr:row>10</xdr:row>
      <xdr:rowOff>264768</xdr:rowOff>
    </xdr:from>
    <xdr:to>
      <xdr:col>9</xdr:col>
      <xdr:colOff>1307835</xdr:colOff>
      <xdr:row>13</xdr:row>
      <xdr:rowOff>256818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6241" y="2753968"/>
          <a:ext cx="750094" cy="728650"/>
        </a:xfrm>
        <a:prstGeom prst="rect">
          <a:avLst/>
        </a:prstGeom>
      </xdr:spPr>
    </xdr:pic>
    <xdr:clientData/>
  </xdr:twoCellAnchor>
  <xdr:twoCellAnchor>
    <xdr:from>
      <xdr:col>3</xdr:col>
      <xdr:colOff>812800</xdr:colOff>
      <xdr:row>6</xdr:row>
      <xdr:rowOff>0</xdr:rowOff>
    </xdr:from>
    <xdr:to>
      <xdr:col>9</xdr:col>
      <xdr:colOff>1643604</xdr:colOff>
      <xdr:row>10</xdr:row>
      <xdr:rowOff>112103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9537700" y="4071882"/>
          <a:ext cx="10584404" cy="94242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SELECT HEALTH PLAN</a:t>
          </a:r>
        </a:p>
      </xdr:txBody>
    </xdr:sp>
    <xdr:clientData/>
  </xdr:twoCellAnchor>
  <xdr:twoCellAnchor editAs="oneCell">
    <xdr:from>
      <xdr:col>0</xdr:col>
      <xdr:colOff>0</xdr:colOff>
      <xdr:row>11</xdr:row>
      <xdr:rowOff>144405</xdr:rowOff>
    </xdr:from>
    <xdr:to>
      <xdr:col>2</xdr:col>
      <xdr:colOff>145142</xdr:colOff>
      <xdr:row>79</xdr:row>
      <xdr:rowOff>85654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5405"/>
          <a:ext cx="8552542" cy="18318149"/>
        </a:xfrm>
        <a:prstGeom prst="rect">
          <a:avLst/>
        </a:prstGeom>
      </xdr:spPr>
    </xdr:pic>
    <xdr:clientData/>
  </xdr:twoCellAnchor>
  <xdr:twoCellAnchor>
    <xdr:from>
      <xdr:col>5</xdr:col>
      <xdr:colOff>819150</xdr:colOff>
      <xdr:row>1</xdr:row>
      <xdr:rowOff>165100</xdr:rowOff>
    </xdr:from>
    <xdr:to>
      <xdr:col>10</xdr:col>
      <xdr:colOff>0</xdr:colOff>
      <xdr:row>4</xdr:row>
      <xdr:rowOff>165100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2820650" y="406400"/>
          <a:ext cx="7321550" cy="7239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127000</xdr:rowOff>
    </xdr:from>
    <xdr:to>
      <xdr:col>0</xdr:col>
      <xdr:colOff>1701800</xdr:colOff>
      <xdr:row>6</xdr:row>
      <xdr:rowOff>176507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270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177800</xdr:rowOff>
    </xdr:from>
    <xdr:to>
      <xdr:col>0</xdr:col>
      <xdr:colOff>2777460</xdr:colOff>
      <xdr:row>9</xdr:row>
      <xdr:rowOff>137973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669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254000</xdr:colOff>
      <xdr:row>10</xdr:row>
      <xdr:rowOff>69934</xdr:rowOff>
    </xdr:from>
    <xdr:to>
      <xdr:col>9</xdr:col>
      <xdr:colOff>4255</xdr:colOff>
      <xdr:row>15</xdr:row>
      <xdr:rowOff>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8750300" y="3905334"/>
          <a:ext cx="9897555" cy="95693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MAJOR MEDICAL HEALTH PLAN</a:t>
          </a:r>
        </a:p>
      </xdr:txBody>
    </xdr:sp>
    <xdr:clientData/>
  </xdr:twoCellAnchor>
  <xdr:twoCellAnchor editAs="oneCell">
    <xdr:from>
      <xdr:col>0</xdr:col>
      <xdr:colOff>0</xdr:colOff>
      <xdr:row>15</xdr:row>
      <xdr:rowOff>48985</xdr:rowOff>
    </xdr:from>
    <xdr:to>
      <xdr:col>3</xdr:col>
      <xdr:colOff>127000</xdr:colOff>
      <xdr:row>77</xdr:row>
      <xdr:rowOff>302239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39785"/>
          <a:ext cx="8623300" cy="16471154"/>
        </a:xfrm>
        <a:prstGeom prst="rect">
          <a:avLst/>
        </a:prstGeom>
      </xdr:spPr>
    </xdr:pic>
    <xdr:clientData/>
  </xdr:twoCellAnchor>
  <xdr:twoCellAnchor editAs="oneCell">
    <xdr:from>
      <xdr:col>8</xdr:col>
      <xdr:colOff>508000</xdr:colOff>
      <xdr:row>23</xdr:row>
      <xdr:rowOff>271236</xdr:rowOff>
    </xdr:from>
    <xdr:to>
      <xdr:col>8</xdr:col>
      <xdr:colOff>1294379</xdr:colOff>
      <xdr:row>26</xdr:row>
      <xdr:rowOff>240281</xdr:rowOff>
    </xdr:to>
    <xdr:pic macro="[0]!PictureMajorMedical_Click"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9000" y="5173436"/>
          <a:ext cx="786379" cy="756445"/>
        </a:xfrm>
        <a:prstGeom prst="rect">
          <a:avLst/>
        </a:prstGeom>
      </xdr:spPr>
    </xdr:pic>
    <xdr:clientData/>
  </xdr:twoCellAnchor>
  <xdr:twoCellAnchor>
    <xdr:from>
      <xdr:col>5</xdr:col>
      <xdr:colOff>488950</xdr:colOff>
      <xdr:row>1</xdr:row>
      <xdr:rowOff>152400</xdr:rowOff>
    </xdr:from>
    <xdr:to>
      <xdr:col>9</xdr:col>
      <xdr:colOff>0</xdr:colOff>
      <xdr:row>9</xdr:row>
      <xdr:rowOff>12700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1322050" y="3175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241300</xdr:colOff>
      <xdr:row>0</xdr:row>
      <xdr:rowOff>114300</xdr:rowOff>
    </xdr:from>
    <xdr:to>
      <xdr:col>0</xdr:col>
      <xdr:colOff>1739900</xdr:colOff>
      <xdr:row>9</xdr:row>
      <xdr:rowOff>125707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143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76200</xdr:rowOff>
    </xdr:from>
    <xdr:to>
      <xdr:col>0</xdr:col>
      <xdr:colOff>2777460</xdr:colOff>
      <xdr:row>13</xdr:row>
      <xdr:rowOff>23673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727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1447056</xdr:colOff>
      <xdr:row>23</xdr:row>
      <xdr:rowOff>103514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18774"/>
        <a:stretch/>
      </xdr:blipFill>
      <xdr:spPr>
        <a:xfrm>
          <a:off x="0" y="0"/>
          <a:ext cx="24495051" cy="393192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90146</xdr:colOff>
      <xdr:row>0</xdr:row>
      <xdr:rowOff>90147</xdr:rowOff>
    </xdr:from>
    <xdr:to>
      <xdr:col>0</xdr:col>
      <xdr:colOff>1309346</xdr:colOff>
      <xdr:row>7</xdr:row>
      <xdr:rowOff>157276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6" y="90147"/>
          <a:ext cx="1219200" cy="12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930557</xdr:colOff>
      <xdr:row>14</xdr:row>
      <xdr:rowOff>125467</xdr:rowOff>
    </xdr:from>
    <xdr:ext cx="3504291" cy="1120691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0735195" y="2481409"/>
          <a:ext cx="3504291" cy="11206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Guatemala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35"/>
  <sheetViews>
    <sheetView showGridLines="0" tabSelected="1" topLeftCell="A5" zoomScaleNormal="100" zoomScaleSheetLayoutView="70" workbookViewId="0">
      <selection activeCell="H47" sqref="H46:H47"/>
    </sheetView>
  </sheetViews>
  <sheetFormatPr baseColWidth="10" defaultColWidth="20.5" defaultRowHeight="18" x14ac:dyDescent="0.2"/>
  <cols>
    <col min="1" max="1" width="14.6640625" style="271" customWidth="1"/>
    <col min="2" max="2" width="18.33203125" style="271" customWidth="1"/>
    <col min="3" max="3" width="15.1640625" style="271" customWidth="1"/>
    <col min="4" max="7" width="20.5" style="271" customWidth="1"/>
    <col min="8" max="8" width="16.6640625" style="271" customWidth="1"/>
    <col min="9" max="9" width="2.1640625" style="271" customWidth="1"/>
    <col min="10" max="10" width="15.1640625" style="271" customWidth="1"/>
    <col min="11" max="12" width="20.5" style="271"/>
    <col min="13" max="13" width="11.6640625" style="271" customWidth="1"/>
    <col min="14" max="16384" width="20.5" style="271"/>
  </cols>
  <sheetData>
    <row r="1" spans="1:13" ht="12.75" customHeight="1" x14ac:dyDescent="0.2"/>
    <row r="2" spans="1:13" x14ac:dyDescent="0.2">
      <c r="H2" s="271" t="s">
        <v>2</v>
      </c>
      <c r="I2" s="271" t="s">
        <v>2</v>
      </c>
    </row>
    <row r="12" spans="1:13" ht="24" customHeight="1" x14ac:dyDescent="0.2">
      <c r="A12" s="418" t="s">
        <v>75</v>
      </c>
      <c r="B12" s="418"/>
      <c r="C12" s="418"/>
      <c r="D12" s="418"/>
      <c r="E12" s="418"/>
      <c r="F12" s="418"/>
      <c r="G12" s="418"/>
      <c r="H12" s="418"/>
      <c r="I12" s="276"/>
      <c r="J12" s="276"/>
    </row>
    <row r="13" spans="1:13" ht="27" customHeight="1" x14ac:dyDescent="0.2">
      <c r="A13" s="418"/>
      <c r="B13" s="418"/>
      <c r="C13" s="418"/>
      <c r="D13" s="418"/>
      <c r="E13" s="418"/>
      <c r="F13" s="418"/>
      <c r="G13" s="418"/>
      <c r="H13" s="418"/>
      <c r="I13" s="276"/>
      <c r="J13" s="276"/>
      <c r="K13" s="273"/>
      <c r="L13" s="273"/>
      <c r="M13" s="273"/>
    </row>
    <row r="14" spans="1:13" ht="27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6"/>
      <c r="J14" s="276"/>
      <c r="K14" s="273"/>
      <c r="L14" s="273"/>
      <c r="M14" s="273"/>
    </row>
    <row r="15" spans="1:13" x14ac:dyDescent="0.2">
      <c r="A15" s="279"/>
      <c r="B15" s="280"/>
      <c r="C15" s="280"/>
      <c r="D15" s="280"/>
      <c r="E15" s="280"/>
      <c r="F15" s="280"/>
      <c r="G15" s="280"/>
      <c r="H15" s="281"/>
    </row>
    <row r="16" spans="1:13" x14ac:dyDescent="0.2">
      <c r="A16" s="282"/>
      <c r="B16" s="283"/>
      <c r="C16" s="272" t="s">
        <v>76</v>
      </c>
      <c r="D16" s="415" t="s">
        <v>58</v>
      </c>
      <c r="E16" s="416"/>
      <c r="F16" s="416"/>
      <c r="G16" s="416"/>
      <c r="H16" s="417"/>
    </row>
    <row r="17" spans="1:10" ht="9.5" customHeight="1" x14ac:dyDescent="0.2">
      <c r="A17" s="282"/>
      <c r="B17" s="283"/>
      <c r="C17" s="283"/>
      <c r="D17" s="278"/>
      <c r="E17" s="278"/>
      <c r="F17" s="278"/>
      <c r="G17" s="283"/>
      <c r="H17" s="284"/>
    </row>
    <row r="18" spans="1:10" x14ac:dyDescent="0.2">
      <c r="A18" s="282"/>
      <c r="B18" s="283"/>
      <c r="C18" s="272" t="s">
        <v>77</v>
      </c>
      <c r="D18" s="277">
        <v>2</v>
      </c>
      <c r="E18" s="283"/>
      <c r="F18" s="283"/>
      <c r="G18" s="272" t="s">
        <v>79</v>
      </c>
      <c r="H18" s="285">
        <v>3</v>
      </c>
      <c r="J18" s="274"/>
    </row>
    <row r="19" spans="1:10" ht="9.5" customHeight="1" x14ac:dyDescent="0.2">
      <c r="A19" s="282"/>
      <c r="B19" s="283"/>
      <c r="C19" s="283"/>
      <c r="D19" s="278"/>
      <c r="E19" s="278"/>
      <c r="F19" s="283"/>
      <c r="G19" s="283"/>
      <c r="H19" s="284"/>
    </row>
    <row r="20" spans="1:10" x14ac:dyDescent="0.2">
      <c r="A20" s="282"/>
      <c r="B20" s="283"/>
      <c r="C20" s="272" t="s">
        <v>78</v>
      </c>
      <c r="D20" s="277">
        <v>65</v>
      </c>
      <c r="E20" s="283"/>
      <c r="F20" s="283"/>
      <c r="G20" s="272" t="s">
        <v>80</v>
      </c>
      <c r="H20" s="285">
        <v>71</v>
      </c>
    </row>
    <row r="21" spans="1:10" ht="21.75" customHeight="1" x14ac:dyDescent="0.2">
      <c r="A21" s="286"/>
      <c r="B21" s="287"/>
      <c r="C21" s="287"/>
      <c r="D21" s="287"/>
      <c r="E21" s="287"/>
      <c r="F21" s="287"/>
      <c r="G21" s="287"/>
      <c r="H21" s="288"/>
    </row>
    <row r="22" spans="1:10" ht="21.75" customHeight="1" x14ac:dyDescent="0.2"/>
    <row r="23" spans="1:10" x14ac:dyDescent="0.2">
      <c r="A23" s="279"/>
      <c r="B23" s="280"/>
      <c r="C23" s="280"/>
      <c r="D23" s="280"/>
      <c r="E23" s="280"/>
      <c r="F23" s="280"/>
      <c r="G23" s="280"/>
      <c r="H23" s="281"/>
    </row>
    <row r="24" spans="1:10" ht="9" customHeight="1" x14ac:dyDescent="0.2">
      <c r="A24" s="282"/>
      <c r="B24" s="283"/>
      <c r="C24" s="283"/>
      <c r="D24" s="283"/>
      <c r="E24" s="283"/>
      <c r="F24" s="283"/>
      <c r="G24" s="283"/>
      <c r="H24" s="284"/>
    </row>
    <row r="25" spans="1:10" x14ac:dyDescent="0.2">
      <c r="A25" s="282"/>
      <c r="B25" s="283"/>
      <c r="C25" s="283"/>
      <c r="D25" s="413"/>
      <c r="E25" s="413"/>
      <c r="F25" s="283"/>
      <c r="G25" s="413"/>
      <c r="H25" s="414"/>
    </row>
    <row r="26" spans="1:10" x14ac:dyDescent="0.2">
      <c r="A26" s="282"/>
      <c r="B26" s="283"/>
      <c r="C26" s="283"/>
      <c r="D26" s="283"/>
      <c r="E26" s="283"/>
      <c r="F26" s="283"/>
      <c r="G26" s="283"/>
      <c r="H26" s="284"/>
    </row>
    <row r="27" spans="1:10" x14ac:dyDescent="0.2">
      <c r="A27" s="282"/>
      <c r="B27" s="277">
        <v>2</v>
      </c>
      <c r="C27" s="283"/>
      <c r="D27" s="277">
        <v>2</v>
      </c>
      <c r="E27" s="283"/>
      <c r="F27" s="283"/>
      <c r="G27" s="283"/>
      <c r="H27" s="284"/>
    </row>
    <row r="28" spans="1:10" x14ac:dyDescent="0.2">
      <c r="A28" s="282"/>
      <c r="B28" s="283"/>
      <c r="C28" s="283"/>
      <c r="D28" s="283"/>
      <c r="E28" s="283"/>
      <c r="F28" s="283"/>
      <c r="G28" s="283"/>
      <c r="H28" s="284"/>
    </row>
    <row r="29" spans="1:10" x14ac:dyDescent="0.2">
      <c r="A29" s="282"/>
      <c r="B29" s="283"/>
      <c r="C29" s="283"/>
      <c r="D29" s="283"/>
      <c r="E29" s="283"/>
      <c r="F29" s="283"/>
      <c r="G29" s="283"/>
      <c r="H29" s="284"/>
    </row>
    <row r="30" spans="1:10" x14ac:dyDescent="0.2">
      <c r="A30" s="282"/>
      <c r="B30" s="283"/>
      <c r="C30" s="283"/>
      <c r="D30" s="283"/>
      <c r="E30" s="283"/>
      <c r="F30" s="283"/>
      <c r="G30" s="283"/>
      <c r="H30" s="284"/>
    </row>
    <row r="31" spans="1:10" x14ac:dyDescent="0.2">
      <c r="A31" s="282"/>
      <c r="B31" s="283"/>
      <c r="C31" s="283"/>
      <c r="D31" s="283"/>
      <c r="E31" s="283"/>
      <c r="F31" s="283"/>
      <c r="G31" s="283"/>
      <c r="H31" s="284"/>
    </row>
    <row r="32" spans="1:10" x14ac:dyDescent="0.2">
      <c r="A32" s="282"/>
      <c r="B32" s="283"/>
      <c r="C32" s="283"/>
      <c r="D32" s="283"/>
      <c r="E32" s="283"/>
      <c r="F32" s="283"/>
      <c r="G32" s="283"/>
      <c r="H32" s="284"/>
    </row>
    <row r="33" spans="1:8" x14ac:dyDescent="0.2">
      <c r="A33" s="282"/>
      <c r="B33" s="283"/>
      <c r="C33" s="283"/>
      <c r="D33" s="283"/>
      <c r="E33" s="283"/>
      <c r="F33" s="283"/>
      <c r="G33" s="283"/>
      <c r="H33" s="284"/>
    </row>
    <row r="34" spans="1:8" x14ac:dyDescent="0.2">
      <c r="A34" s="282"/>
      <c r="B34" s="283"/>
      <c r="C34" s="283"/>
      <c r="D34" s="283"/>
      <c r="E34" s="283"/>
      <c r="F34" s="283"/>
      <c r="G34" s="283"/>
      <c r="H34" s="284"/>
    </row>
    <row r="35" spans="1:8" x14ac:dyDescent="0.2">
      <c r="A35" s="286"/>
      <c r="B35" s="287"/>
      <c r="C35" s="287"/>
      <c r="D35" s="287"/>
      <c r="E35" s="287"/>
      <c r="F35" s="287"/>
      <c r="G35" s="287"/>
      <c r="H35" s="288"/>
    </row>
  </sheetData>
  <sheetProtection algorithmName="SHA-512" hashValue="mSL7umemMggM9jHWBza+otRsfIN4oYfwvykUfDUm5WMAw/rSwiUav2YQk643wzR6bqpt4y5RLHhn8SclYxH4hA==" saltValue="uNveGZW6M51FxHbXhJCS6w==" spinCount="100000" sheet="1" objects="1" scenarios="1"/>
  <mergeCells count="4">
    <mergeCell ref="D25:E25"/>
    <mergeCell ref="G25:H25"/>
    <mergeCell ref="D16:H16"/>
    <mergeCell ref="A12:H13"/>
  </mergeCells>
  <phoneticPr fontId="11" type="noConversion"/>
  <conditionalFormatting sqref="D20">
    <cfRule type="cellIs" dxfId="34" priority="1" stopIfTrue="1" operator="lessThan">
      <formula>18</formula>
    </cfRule>
    <cfRule type="cellIs" dxfId="33" priority="2" stopIfTrue="1" operator="greaterThan">
      <formula>74</formula>
    </cfRule>
  </conditionalFormatting>
  <conditionalFormatting sqref="D18">
    <cfRule type="cellIs" dxfId="32" priority="3" stopIfTrue="1" operator="equal">
      <formula>0</formula>
    </cfRule>
    <cfRule type="cellIs" dxfId="31" priority="4" stopIfTrue="1" operator="greaterThan">
      <formula>2</formula>
    </cfRule>
  </conditionalFormatting>
  <conditionalFormatting sqref="H20">
    <cfRule type="cellIs" dxfId="30" priority="5" stopIfTrue="1" operator="greaterThan">
      <formula>74</formula>
    </cfRule>
    <cfRule type="cellIs" dxfId="29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K97"/>
  <sheetViews>
    <sheetView showGridLines="0" topLeftCell="B16" zoomScale="75" zoomScaleNormal="75" zoomScaleSheetLayoutView="100" workbookViewId="0">
      <selection activeCell="A9" sqref="A9"/>
    </sheetView>
  </sheetViews>
  <sheetFormatPr baseColWidth="10" defaultColWidth="8.6640625" defaultRowHeight="13" x14ac:dyDescent="0.15"/>
  <cols>
    <col min="1" max="1" width="70.5" style="106" customWidth="1"/>
    <col min="2" max="2" width="57.5" style="106" customWidth="1"/>
    <col min="3" max="3" width="2.5" style="135" customWidth="1"/>
    <col min="4" max="4" width="16.6640625" style="106" customWidth="1"/>
    <col min="5" max="5" width="30" style="106" customWidth="1"/>
    <col min="6" max="6" width="33.6640625" style="106" customWidth="1"/>
    <col min="7" max="7" width="32.33203125" style="106" customWidth="1"/>
    <col min="8" max="8" width="34.5" style="106" customWidth="1"/>
    <col min="9" max="9" width="26.33203125" style="106" customWidth="1"/>
    <col min="10" max="10" width="19.6640625" style="106" customWidth="1"/>
    <col min="11" max="16384" width="8.6640625" style="106"/>
  </cols>
  <sheetData>
    <row r="1" spans="1:10" ht="16" x14ac:dyDescent="0.2">
      <c r="A1" s="104"/>
      <c r="B1" s="104"/>
      <c r="C1" s="105"/>
      <c r="D1" s="104"/>
      <c r="E1" s="104"/>
      <c r="F1" s="104"/>
      <c r="G1" s="104"/>
      <c r="H1" s="107"/>
      <c r="I1" s="107"/>
      <c r="J1" s="107"/>
    </row>
    <row r="2" spans="1:10" x14ac:dyDescent="0.15">
      <c r="A2" s="104"/>
      <c r="B2" s="104"/>
      <c r="C2" s="105"/>
      <c r="D2" s="104"/>
      <c r="E2" s="104"/>
      <c r="F2" s="104"/>
      <c r="G2" s="104"/>
      <c r="H2" s="104"/>
      <c r="I2" s="104"/>
      <c r="J2" s="104"/>
    </row>
    <row r="3" spans="1:10" x14ac:dyDescent="0.15">
      <c r="A3" s="104"/>
      <c r="B3" s="104"/>
      <c r="C3" s="105"/>
      <c r="D3" s="104"/>
      <c r="E3" s="104"/>
      <c r="F3" s="104"/>
      <c r="G3" s="104"/>
      <c r="H3" s="104"/>
      <c r="I3" s="104"/>
      <c r="J3" s="104"/>
    </row>
    <row r="4" spans="1:10" x14ac:dyDescent="0.15">
      <c r="A4" s="104"/>
      <c r="B4" s="104"/>
      <c r="C4" s="105"/>
      <c r="D4" s="104"/>
      <c r="E4" s="104"/>
      <c r="F4" s="104"/>
      <c r="G4" s="104"/>
      <c r="H4" s="104"/>
      <c r="I4" s="104"/>
      <c r="J4" s="104"/>
    </row>
    <row r="5" spans="1:10" x14ac:dyDescent="0.15">
      <c r="C5" s="106"/>
    </row>
    <row r="6" spans="1:10" ht="23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</row>
    <row r="7" spans="1:10" ht="23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</row>
    <row r="8" spans="1:10" ht="23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</row>
    <row r="9" spans="1:10" ht="23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</row>
    <row r="10" spans="1:10" ht="23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10" ht="12" customHeight="1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</row>
    <row r="12" spans="1:10" ht="25" x14ac:dyDescent="0.25">
      <c r="A12" s="425" t="s">
        <v>61</v>
      </c>
      <c r="B12" s="425"/>
      <c r="C12" s="252"/>
      <c r="D12" s="252"/>
      <c r="E12" s="252"/>
      <c r="F12" s="252"/>
      <c r="G12" s="252"/>
      <c r="H12" s="252"/>
      <c r="I12" s="252"/>
      <c r="J12" s="252"/>
    </row>
    <row r="13" spans="1:10" ht="15" customHeight="1" x14ac:dyDescent="0.25">
      <c r="A13" s="108"/>
      <c r="B13" s="108"/>
      <c r="C13" s="109"/>
      <c r="D13" s="108"/>
      <c r="E13" s="108"/>
      <c r="F13" s="108"/>
      <c r="G13" s="108"/>
      <c r="H13" s="108"/>
      <c r="I13" s="108"/>
      <c r="J13" s="108"/>
    </row>
    <row r="14" spans="1:10" ht="23" x14ac:dyDescent="0.25">
      <c r="C14" s="110"/>
      <c r="D14" s="426" t="s">
        <v>84</v>
      </c>
      <c r="E14" s="426"/>
      <c r="F14" s="427" t="str">
        <f>+'INGRESO DE DATOS'!$D$16</f>
        <v>NOMBRE COMPLETO</v>
      </c>
      <c r="G14" s="427"/>
      <c r="H14" s="427"/>
      <c r="I14" s="427"/>
      <c r="J14" s="111"/>
    </row>
    <row r="15" spans="1:10" ht="12" customHeight="1" x14ac:dyDescent="0.2">
      <c r="A15" s="149"/>
      <c r="B15" s="150"/>
      <c r="C15" s="112"/>
      <c r="D15" s="204"/>
      <c r="E15" s="204"/>
      <c r="F15" s="204"/>
      <c r="G15" s="204"/>
      <c r="H15" s="204"/>
      <c r="I15" s="204"/>
      <c r="J15" s="105"/>
    </row>
    <row r="16" spans="1:10" ht="23.25" customHeight="1" x14ac:dyDescent="0.2">
      <c r="A16" s="149"/>
      <c r="B16" s="150"/>
      <c r="C16" s="112"/>
      <c r="D16" s="426" t="s">
        <v>28</v>
      </c>
      <c r="E16" s="426"/>
      <c r="F16" s="310">
        <f>+'INGRESO DE DATOS'!$D$18</f>
        <v>2</v>
      </c>
      <c r="G16" s="204"/>
      <c r="H16" s="197" t="s">
        <v>29</v>
      </c>
      <c r="I16" s="310">
        <f>+'INGRESO DE DATOS'!$D$20</f>
        <v>65</v>
      </c>
      <c r="J16" s="111"/>
    </row>
    <row r="17" spans="1:11" ht="12" customHeight="1" x14ac:dyDescent="0.2">
      <c r="A17" s="149"/>
      <c r="B17" s="151"/>
      <c r="C17" s="112"/>
      <c r="D17" s="205"/>
      <c r="E17" s="206"/>
      <c r="F17" s="207"/>
      <c r="G17" s="207"/>
      <c r="H17" s="207"/>
      <c r="I17" s="207"/>
      <c r="J17" s="105"/>
    </row>
    <row r="18" spans="1:11" ht="23.25" customHeight="1" x14ac:dyDescent="0.2">
      <c r="A18" s="149"/>
      <c r="B18" s="150"/>
      <c r="C18" s="112"/>
      <c r="D18" s="426" t="s">
        <v>30</v>
      </c>
      <c r="E18" s="426"/>
      <c r="F18" s="310">
        <f>+'INGRESO DE DATOS'!$H$18</f>
        <v>3</v>
      </c>
      <c r="G18" s="207"/>
      <c r="H18" s="197" t="s">
        <v>52</v>
      </c>
      <c r="I18" s="310">
        <f>+'INGRESO DE DATOS'!$H$20</f>
        <v>71</v>
      </c>
    </row>
    <row r="19" spans="1:11" s="113" customFormat="1" ht="12" customHeight="1" x14ac:dyDescent="0.2">
      <c r="A19" s="152"/>
      <c r="B19" s="154"/>
      <c r="C19" s="112"/>
      <c r="D19" s="207"/>
      <c r="E19" s="208"/>
      <c r="F19" s="206"/>
      <c r="G19" s="207"/>
      <c r="H19" s="207" t="s">
        <v>2</v>
      </c>
      <c r="I19" s="207" t="s">
        <v>2</v>
      </c>
      <c r="J19" s="115"/>
    </row>
    <row r="20" spans="1:11" s="113" customFormat="1" ht="24.75" customHeight="1" x14ac:dyDescent="0.2">
      <c r="A20" s="155"/>
      <c r="B20" s="156"/>
      <c r="C20" s="117"/>
      <c r="D20" s="428" t="s">
        <v>33</v>
      </c>
      <c r="E20" s="428"/>
      <c r="F20" s="310">
        <f>+'INGRESO DE DATOS'!$B$27</f>
        <v>2</v>
      </c>
      <c r="H20" s="352" t="s">
        <v>47</v>
      </c>
      <c r="I20" s="311">
        <f ca="1">NOW()</f>
        <v>44621.72177974537</v>
      </c>
    </row>
    <row r="21" spans="1:11" s="118" customFormat="1" ht="23.25" customHeight="1" x14ac:dyDescent="0.2">
      <c r="A21" s="157"/>
      <c r="B21" s="158"/>
      <c r="C21" s="117"/>
      <c r="D21" s="428"/>
      <c r="E21" s="428"/>
      <c r="F21" s="204"/>
      <c r="G21" s="204" t="s">
        <v>2</v>
      </c>
      <c r="H21" s="289" t="b">
        <v>0</v>
      </c>
      <c r="I21" s="204"/>
      <c r="J21" s="115" t="s">
        <v>2</v>
      </c>
    </row>
    <row r="22" spans="1:11" s="118" customFormat="1" ht="18" x14ac:dyDescent="0.2">
      <c r="A22" s="152"/>
      <c r="B22" s="159"/>
      <c r="C22" s="112"/>
      <c r="D22" s="290"/>
      <c r="E22" s="353" t="s">
        <v>34</v>
      </c>
      <c r="F22" s="354"/>
      <c r="G22" s="354" t="s">
        <v>7</v>
      </c>
      <c r="H22" s="354" t="s">
        <v>8</v>
      </c>
      <c r="I22" s="204"/>
      <c r="J22" s="119"/>
    </row>
    <row r="23" spans="1:11" s="118" customFormat="1" ht="18" x14ac:dyDescent="0.2">
      <c r="A23" s="152"/>
      <c r="B23" s="159"/>
      <c r="C23" s="112"/>
      <c r="D23" s="291"/>
      <c r="E23" s="361" t="s">
        <v>36</v>
      </c>
      <c r="F23" s="362"/>
      <c r="G23" s="362">
        <v>0</v>
      </c>
      <c r="H23" s="363">
        <v>1000</v>
      </c>
      <c r="I23" s="292"/>
      <c r="J23" s="120"/>
      <c r="K23" s="119"/>
    </row>
    <row r="24" spans="1:11" s="119" customFormat="1" ht="18" x14ac:dyDescent="0.15">
      <c r="A24" s="152"/>
      <c r="B24" s="159"/>
      <c r="C24" s="112"/>
      <c r="D24" s="293"/>
      <c r="E24" s="364" t="s">
        <v>37</v>
      </c>
      <c r="F24" s="365"/>
      <c r="G24" s="365">
        <v>0</v>
      </c>
      <c r="H24" s="366">
        <v>1000</v>
      </c>
      <c r="I24" s="294"/>
      <c r="J24" s="121"/>
    </row>
    <row r="25" spans="1:11" s="119" customFormat="1" ht="18" x14ac:dyDescent="0.2">
      <c r="A25" s="152"/>
      <c r="B25" s="159"/>
      <c r="C25" s="112"/>
      <c r="D25" s="293"/>
      <c r="E25" s="207"/>
      <c r="F25" s="355"/>
      <c r="G25" s="207"/>
      <c r="H25" s="207"/>
      <c r="I25" s="294"/>
      <c r="J25" s="121"/>
      <c r="K25" s="122"/>
    </row>
    <row r="26" spans="1:11" s="119" customFormat="1" ht="18" x14ac:dyDescent="0.2">
      <c r="A26" s="152"/>
      <c r="B26" s="159"/>
      <c r="C26" s="112"/>
      <c r="D26" s="293"/>
      <c r="E26" s="429" t="s">
        <v>35</v>
      </c>
      <c r="F26" s="429"/>
      <c r="G26" s="429"/>
      <c r="H26" s="429"/>
      <c r="I26" s="295"/>
      <c r="J26" s="123"/>
      <c r="K26" s="124"/>
    </row>
    <row r="27" spans="1:11" s="122" customFormat="1" ht="18" x14ac:dyDescent="0.15">
      <c r="A27" s="152"/>
      <c r="B27" s="159"/>
      <c r="C27" s="112"/>
      <c r="D27" s="293"/>
      <c r="E27" s="367" t="s">
        <v>39</v>
      </c>
      <c r="F27" s="368"/>
      <c r="G27" s="368">
        <f>VLOOKUP($I$16,Tablas!$A$905:$G$971,3,TRUE)</f>
        <v>84744</v>
      </c>
      <c r="H27" s="369">
        <f>VLOOKUP($I$16,Tablas!$A$905:$G$971,4,TRUE)</f>
        <v>54675</v>
      </c>
      <c r="I27" s="296"/>
      <c r="J27" s="125"/>
      <c r="K27" s="124"/>
    </row>
    <row r="28" spans="1:11" s="124" customFormat="1" ht="18" x14ac:dyDescent="0.15">
      <c r="A28" s="152"/>
      <c r="B28" s="159"/>
      <c r="C28" s="112"/>
      <c r="D28" s="293"/>
      <c r="E28" s="370" t="s">
        <v>40</v>
      </c>
      <c r="F28" s="297"/>
      <c r="G28" s="297">
        <f>IF($F$16=1,0,(VLOOKUP($I$18,Tablas!$A$905:$G$971,3,TRUE)))</f>
        <v>139875</v>
      </c>
      <c r="H28" s="371">
        <f>IF($F$16=1,0,(VLOOKUP($I$18,Tablas!$A$905:$G$971,4,TRUE)))</f>
        <v>90242</v>
      </c>
      <c r="I28" s="297"/>
      <c r="J28" s="126"/>
    </row>
    <row r="29" spans="1:11" s="124" customFormat="1" ht="18" x14ac:dyDescent="0.15">
      <c r="A29" s="152"/>
      <c r="B29" s="159"/>
      <c r="C29" s="112"/>
      <c r="D29" s="298"/>
      <c r="E29" s="370" t="s">
        <v>55</v>
      </c>
      <c r="F29" s="356"/>
      <c r="G29" s="357">
        <f>IF($F$16=1,
(IF($F$18=0, 0,
 (IF($F$20&gt;$F$18, (VLOOKUP($F$18,Tablas!$A$972:$G$974,3,TRUE)),
(IF($F$18&gt;4,(IF($F$20=0, (VLOOKUP(3,Tablas!$A$972:$G$974,3,TRUE)),
(IF($F$20=1, (VLOOKUP(3,Tablas!$A$972:$G$974,3,TRUE)),
(IF($F$20=2, (VLOOKUP(3,Tablas!$A$972:$G$974,3,TRUE)),
(VLOOKUP(3,Tablas!$A$972:$G$974,3,TRUE)))))))),
(IF($F$18=4,(IF(4-$F$20=0,(VLOOKUP(2,Tablas!$A$972:$G$974,3,TRUE)),
(IF(4-$F$20=1,(VLOOKUP(2,Tablas!$A$972:$G$974,3,TRUE)),
(IF(4-$F$20=2, (VLOOKUP(2,Tablas!$A$972:$G$974,3,TRUE)),
(VLOOKUP(3,Tablas!$A$972:$G$974,3,TRUE)))))))),
(IF($F$18=3,(IF(3-$F$20=0,(VLOOKUP(1,Tablas!$A$972:$G$974,3,TRUE)),
(IF(3-$F$20=1,(VLOOKUP(1,Tablas!$A$972:$G$974,3,TRUE)),
(IF(3-$F$20=2, (VLOOKUP(2,Tablas!$A$972:$G$974,3,TRUE)),
(VLOOKUP(3,Tablas!$A$972:$G$974,3,TRUE)))))))),
(IF($F$18=2,(IF(2-$F$20=0, 0,
(IF(2-$F$20=1,(VLOOKUP(1,Tablas!$A$972:$G$974,3,TRUE)),
(IF(2-$F$20=2, (VLOOKUP(2,Tablas!$A$972:$G$974,3,TRUE)),
         0)))))),
(IF($F$18=1,(IF(1-$F$20=0, 0,
(IF(1-$F$20=1,(VLOOKUP(1,Tablas!$A$972:$G$974,3,TRUE)),0)))),0)))))))))))))),
(IF($F$18=0, 0,
 (IF($F$20&gt;$F$18, (VLOOKUP($F$18,Tablas!$A$972:$G$974,3,TRUE)),
(IF($F$18=4,(IF(4-$F$20=0, 0,
(IF(4-$F$20=1, (VLOOKUP(1,Tablas!$A$972:$G$974,3,TRUE)),
(IF(4-$F$20=2, (VLOOKUP(2,Tablas!$A$972:$G$974,3,TRUE)),
(IF(4-$F$20=3, (VLOOKUP(3,Tablas!$A$972:$G$974,3,TRUE)),
(IF(4-$F$20=4, (VLOOKUP(3,Tablas!$A$972:$G$974,3,TRUE)),
0)))))))))),
(IF($F$18=5,(IF(5-$F$20=0, (VLOOKUP(1,Tablas!$A$972:$G$974,3,TRUE)),
(IF(5-$F$20=1, (VLOOKUP(1,Tablas!$A$972:$G$974,3,TRUE)),
(IF(5-$F$20=2, (VLOOKUP(2,Tablas!$A$972:$G$974,3,TRUE)),
(IF(5-$F$20=3, (VLOOKUP(3,Tablas!$A$972:$G$974,3,TRUE)),
(IF(5-$F$20=4, (VLOOKUP(3,Tablas!$A$972:$G$974,3,TRUE)),
(VLOOKUP(3,Tablas!$A$972:$G$974,3,TRUE)))))))))))),
(IF($F$18=6,(IF(6-$F$20=0, (VLOOKUP(2,Tablas!$A$972:$G$974,3,TRUE)),
(IF(6-$F$20=1, (VLOOKUP(2,Tablas!$A$972:$G$974,3,TRUE)),
(IF(6-$F$20=2, (VLOOKUP(2,Tablas!$A$972:$G$974,3,TRUE)),
(IF(6-$F$20=3, (VLOOKUP(3,Tablas!$A$972:$G$974,3,TRUE)),
(IF(6-$F$20=4, (VLOOKUP(3,Tablas!$A$972:$G$974,3,TRUE)),
(VLOOKUP(3,Tablas!$A$972:$G$974,3,TRUE)))))))))))),
(IF($F$18&gt;6,(IF(7-$F$20=0, (VLOOKUP(3,Tablas!$A$972:$G$974,3,TRUE)),
(IF(7-$F$20=1, (VLOOKUP(3,Tablas!$A$972:$G$974,3,TRUE)),
(IF(7-$F$20=2, (VLOOKUP(3,Tablas!$A$972:$G$974,3,TRUE)),
(IF(7-$F$20=3, (VLOOKUP(3,Tablas!$A$972:$G$974,3,TRUE)),
(IF(7-$F$20=4, (VLOOKUP(3,Tablas!$A$972:$G$974,3,TRUE)),
(VLOOKUP(3,Tablas!$A$972:$G$974,3,TRUE)))))))))))),
(IF($F$18=3,(IF(3-$F$20=0,0,
(IF(3-$F$20=1,(VLOOKUP(1,Tablas!$A$972:$G$974,3,TRUE)),
(IF(3-$F$20=2, (VLOOKUP(2,Tablas!$A$972:$G$974,3,TRUE)),
(VLOOKUP(3,Tablas!$A$972:$G$974,3,TRUE)))))))),
(IF($F$18=2,(IF(2-$F$20=0, 0,
(IF(2-$F$20=1,(VLOOKUP(1,Tablas!$A$972:$G$974,3,TRUE)),
(IF(2-$F$20=2, (VLOOKUP(2,Tablas!$A$972:$G$974,3,TRUE)),
         0)))))),
(IF($F$18=1,(IF(1-$F$20=0, 0,
(IF(1-$F$20=1,(VLOOKUP(1,Tablas!$A$972:$G$974,3,TRUE)),0)))),0)))))))))))))))))))</f>
        <v>9604</v>
      </c>
      <c r="H29" s="372">
        <f>IF($F$16=1,
(IF($F$18=0, 0,
 (IF($F$20&gt;$F$18, (VLOOKUP($F$18,Tablas!$A$972:$G$974,4,TRUE)),
(IF($F$18&gt;4,(IF($F$20=0, (VLOOKUP(3,Tablas!$A$972:$G$974,4,TRUE)),
(IF($F$20=1, (VLOOKUP(3,Tablas!$A$972:$G$974,4,TRUE)),
(IF($F$20=2, (VLOOKUP(3,Tablas!$A$972:$G$974,4,TRUE)),
(VLOOKUP(3,Tablas!$A$972:$G$974,4,TRUE)))))))),
(IF($F$18=4,(IF(4-$F$20=0,(VLOOKUP(2,Tablas!$A$972:$G$974,4,TRUE)),
(IF(4-$F$20=1,(VLOOKUP(2,Tablas!$A$972:$G$974,4,TRUE)),
(IF(4-$F$20=2, (VLOOKUP(2,Tablas!$A$972:$G$974,4,TRUE)),
(VLOOKUP(3,Tablas!$A$972:$G$974,4,TRUE)))))))),
(IF($F$18=3,(IF(3-$F$20=0,(VLOOKUP(1,Tablas!$A$972:$G$974,4,TRUE)),
(IF(3-$F$20=1,(VLOOKUP(1,Tablas!$A$972:$G$974,4,TRUE)),
(IF(3-$F$20=2, (VLOOKUP(2,Tablas!$A$972:$G$974,4,TRUE)),
(VLOOKUP(3,Tablas!$A$972:$G$974,4,TRUE)))))))),
(IF($F$18=2,(IF(2-$F$20=0, 0,
(IF(2-$F$20=1,(VLOOKUP(1,Tablas!$A$972:$G$974,4,TRUE)),
(IF(2-$F$20=2, (VLOOKUP(2,Tablas!$A$972:$G$974,4,TRUE)),
         0)))))),
(IF($F$18=1,(IF(1-$F$20=0, 0,
(IF(1-$F$20=1,(VLOOKUP(1,Tablas!$A$972:$G$974,4,TRUE)),0)))),0)))))))))))))),
(IF($F$18=0, 0,
 (IF($F$20&gt;$F$18, (VLOOKUP($F$18,Tablas!$A$972:$G$974,4,TRUE)),
(IF($F$18=4,(IF(4-$F$20=0, 0,
(IF(4-$F$20=1, (VLOOKUP(1,Tablas!$A$972:$G$974,4,TRUE)),
(IF(4-$F$20=2, (VLOOKUP(2,Tablas!$A$972:$G$974,4,TRUE)),
(IF(4-$F$20=3, (VLOOKUP(3,Tablas!$A$972:$G$974,4,TRUE)),
(IF(4-$F$20=4, (VLOOKUP(3,Tablas!$A$972:$G$974,4,TRUE)),
0)))))))))),
(IF($F$18=5,(IF(5-$F$20=0, (VLOOKUP(1,Tablas!$A$972:$G$974,4,TRUE)),
(IF(5-$F$20=1, (VLOOKUP(1,Tablas!$A$972:$G$974,4,TRUE)),
(IF(5-$F$20=2, (VLOOKUP(2,Tablas!$A$972:$G$974,4,TRUE)),
(IF(5-$F$20=3, (VLOOKUP(3,Tablas!$A$972:$G$974,4,TRUE)),
(IF(5-$F$20=4, (VLOOKUP(3,Tablas!$A$972:$G$974,4,TRUE)),
(VLOOKUP(3,Tablas!$A$972:$G$974,4,TRUE)))))))))))),
(IF($F$18=6,(IF(6-$F$20=0, (VLOOKUP(2,Tablas!$A$972:$G$974,4,TRUE)),
(IF(6-$F$20=1, (VLOOKUP(2,Tablas!$A$972:$G$974,4,TRUE)),
(IF(6-$F$20=2, (VLOOKUP(2,Tablas!$A$972:$G$974,4,TRUE)),
(IF(6-$F$20=3, (VLOOKUP(3,Tablas!$A$972:$G$974,4,TRUE)),
(IF(6-$F$20=4, (VLOOKUP(3,Tablas!$A$972:$G$974,4,TRUE)),
(VLOOKUP(3,Tablas!$A$972:$G$974,4,TRUE)))))))))))),
(IF($F$18&gt;6,(IF(7-$F$20=0, (VLOOKUP(3,Tablas!$A$972:$G$974,4,TRUE)),
(IF(7-$F$20=1, (VLOOKUP(3,Tablas!$A$972:$G$974,4,TRUE)),
(IF(7-$F$20=2, (VLOOKUP(3,Tablas!$A$972:$G$974,4,TRUE)),
(IF(7-$F$20=3, (VLOOKUP(3,Tablas!$A$972:$G$974,4,TRUE)),
(IF(7-$F$20=4, (VLOOKUP(3,Tablas!$A$972:$G$974,4,TRUE)),
(VLOOKUP(3,Tablas!$A$972:$G$974,4,TRUE)))))))))))),
(IF($F$18=3,(IF(3-$F$20=0,0,
(IF(3-$F$20=1,(VLOOKUP(1,Tablas!$A$972:$G$974,4,TRUE)),
(IF(3-$F$20=2, (VLOOKUP(2,Tablas!$A$972:$G$974,4,TRUE)),
(VLOOKUP(3,Tablas!$A$972:$G$974,4,TRUE)))))))),
(IF($F$18=2,(IF(2-$F$20=0, 0,
(IF(2-$F$20=1,(VLOOKUP(1,Tablas!$A$972:$G$974,4,TRUE)),
(IF(2-$F$20=2, (VLOOKUP(2,Tablas!$A$972:$G$974,4,TRUE)),
         0)))))),
(IF($F$18=1,(IF(1-$F$20=0, 0,
(IF(1-$F$20=1,(VLOOKUP(1,Tablas!$A$972:$G$974,4,TRUE)),0)))),0)))))))))))))))))))</f>
        <v>6196</v>
      </c>
      <c r="I29" s="297"/>
      <c r="J29" s="126"/>
    </row>
    <row r="30" spans="1:11" s="124" customFormat="1" ht="18" x14ac:dyDescent="0.15">
      <c r="A30" s="152"/>
      <c r="B30" s="159"/>
      <c r="C30" s="127"/>
      <c r="D30" s="298"/>
      <c r="E30" s="373" t="s">
        <v>41</v>
      </c>
      <c r="F30" s="299"/>
      <c r="G30" s="299">
        <f>SUM(G27:G29)</f>
        <v>234223</v>
      </c>
      <c r="H30" s="374">
        <f t="shared" ref="H30" si="0">SUM(H27:H29)</f>
        <v>151113</v>
      </c>
      <c r="I30" s="297"/>
      <c r="J30" s="126"/>
      <c r="K30" s="128"/>
    </row>
    <row r="31" spans="1:11" s="124" customFormat="1" ht="18" x14ac:dyDescent="0.15">
      <c r="A31" s="152"/>
      <c r="B31" s="159"/>
      <c r="C31" s="127"/>
      <c r="D31" s="293"/>
      <c r="E31" s="370" t="s">
        <v>42</v>
      </c>
      <c r="F31" s="297"/>
      <c r="G31" s="297">
        <v>75</v>
      </c>
      <c r="H31" s="371">
        <v>75</v>
      </c>
      <c r="I31" s="299"/>
      <c r="J31" s="129"/>
    </row>
    <row r="32" spans="1:11" s="128" customFormat="1" ht="18" x14ac:dyDescent="0.15">
      <c r="A32" s="160"/>
      <c r="B32" s="158"/>
      <c r="C32" s="112"/>
      <c r="D32" s="298"/>
      <c r="E32" s="370" t="s">
        <v>57</v>
      </c>
      <c r="F32" s="297"/>
      <c r="G32" s="297">
        <f>(G31+G30)*12%</f>
        <v>28115.759999999998</v>
      </c>
      <c r="H32" s="371">
        <f>(H31+H30)*12%</f>
        <v>18142.559999999998</v>
      </c>
      <c r="I32" s="297"/>
      <c r="J32" s="126"/>
      <c r="K32" s="124"/>
    </row>
    <row r="33" spans="1:11" s="124" customFormat="1" ht="18" x14ac:dyDescent="0.15">
      <c r="A33" s="152"/>
      <c r="B33" s="159"/>
      <c r="C33" s="127"/>
      <c r="D33" s="300"/>
      <c r="E33" s="375" t="s">
        <v>46</v>
      </c>
      <c r="F33" s="358"/>
      <c r="G33" s="358">
        <f>SUM(G30:G32)</f>
        <v>262413.76</v>
      </c>
      <c r="H33" s="376">
        <f>SUM(H30:H32)</f>
        <v>169330.56</v>
      </c>
      <c r="I33" s="297"/>
      <c r="J33" s="126"/>
    </row>
    <row r="34" spans="1:11" s="124" customFormat="1" ht="18" x14ac:dyDescent="0.15">
      <c r="A34" s="152"/>
      <c r="B34" s="161"/>
      <c r="C34" s="130"/>
      <c r="D34" s="300"/>
      <c r="E34" s="421" t="s">
        <v>43</v>
      </c>
      <c r="F34" s="422"/>
      <c r="G34" s="377">
        <f>IF($F$16=1,IF($F$18=0,0,IF($F$20=0,0,IF($F$20=1,(VLOOKUP(1,Tablas!$A$972:$G$974,3,TRUE)),(VLOOKUP(2,Tablas!$A$972:$G$974,3,TRUE))))),
IF($F$18=0,0,IF($F$20=0,0,IF($F$20=1,(VLOOKUP(1,Tablas!$A$972:$G$974,3,TRUE)),IF($F$20=2,(VLOOKUP(2,Tablas!$A$972:$G$974,3,TRUE)), (VLOOKUP(3,Tablas!$A$972:$G$974,3,TRUE)))))))</f>
        <v>16323</v>
      </c>
      <c r="H34" s="378">
        <f>IF($F$16=1,IF($F$18=0,0,IF($F$20=0,0,IF($F$20=1,(VLOOKUP(1,Tablas!$A$972:$G$974,4,TRUE)),(VLOOKUP(2,Tablas!$A$972:$G$974,4,TRUE))))),
IF($F$18=0,0,IF($F$20=0,0,IF($F$20=1,(VLOOKUP(1,Tablas!$A$972:$G$974,4,TRUE)),IF($F$20=2,(VLOOKUP(2,Tablas!$A$972:$G$974,4,TRUE)), (VLOOKUP(3,Tablas!$A$972:$G$974,4,TRUE)))))))</f>
        <v>10533</v>
      </c>
      <c r="I34" s="299"/>
      <c r="J34" s="129"/>
    </row>
    <row r="35" spans="1:11" s="124" customFormat="1" ht="18" x14ac:dyDescent="0.15">
      <c r="A35" s="152"/>
      <c r="B35" s="162"/>
      <c r="C35" s="130"/>
      <c r="D35" s="300"/>
      <c r="E35" s="359"/>
      <c r="F35" s="359"/>
      <c r="G35" s="359"/>
      <c r="H35" s="359"/>
      <c r="I35" s="299"/>
      <c r="J35" s="129"/>
      <c r="K35" s="128"/>
    </row>
    <row r="36" spans="1:11" s="124" customFormat="1" ht="18" x14ac:dyDescent="0.15">
      <c r="A36" s="152"/>
      <c r="B36" s="161"/>
      <c r="C36" s="130"/>
      <c r="D36" s="300"/>
      <c r="E36" s="429" t="s">
        <v>38</v>
      </c>
      <c r="F36" s="429"/>
      <c r="G36" s="429"/>
      <c r="H36" s="429"/>
      <c r="I36" s="301"/>
      <c r="J36" s="131"/>
    </row>
    <row r="37" spans="1:11" s="128" customFormat="1" ht="18" x14ac:dyDescent="0.15">
      <c r="A37" s="160"/>
      <c r="B37" s="158"/>
      <c r="C37" s="130"/>
      <c r="D37" s="302"/>
      <c r="E37" s="367" t="s">
        <v>39</v>
      </c>
      <c r="F37" s="379"/>
      <c r="G37" s="379">
        <f>VLOOKUP($I$16,Tablas!$A$1428:$G$1494,3,TRUE)</f>
        <v>44914.32</v>
      </c>
      <c r="H37" s="380">
        <f>VLOOKUP($I$16,Tablas!$A$1428:$G$1494,4,TRUE)</f>
        <v>28977.75</v>
      </c>
      <c r="I37" s="296"/>
      <c r="J37" s="125"/>
      <c r="K37" s="124"/>
    </row>
    <row r="38" spans="1:11" s="124" customFormat="1" ht="18" x14ac:dyDescent="0.15">
      <c r="A38" s="419"/>
      <c r="B38" s="420"/>
      <c r="C38" s="117"/>
      <c r="D38" s="302"/>
      <c r="E38" s="370" t="s">
        <v>40</v>
      </c>
      <c r="F38" s="297"/>
      <c r="G38" s="297">
        <f>IF($F$16=1,0,(VLOOKUP($I$18,Tablas!$A$1428:$G$1494,3,TRUE)))</f>
        <v>74133.75</v>
      </c>
      <c r="H38" s="371">
        <f>IF($F$16=1,0,(VLOOKUP($I$18,Tablas!$A$1428:$G$1494,4,TRUE)))</f>
        <v>47828.26</v>
      </c>
      <c r="I38" s="297"/>
      <c r="J38" s="126"/>
    </row>
    <row r="39" spans="1:11" s="124" customFormat="1" ht="18" x14ac:dyDescent="0.15">
      <c r="A39" s="419"/>
      <c r="B39" s="420"/>
      <c r="C39" s="117"/>
      <c r="D39" s="293"/>
      <c r="E39" s="370" t="s">
        <v>55</v>
      </c>
      <c r="F39" s="297"/>
      <c r="G39" s="357">
        <f>IF($F$16=1,
(IF($F$18=0, 0,
 (IF($F$20&gt;$F$18, (VLOOKUP($F$18,Tablas!$A$1495:$G$1497,3,TRUE)),
(IF($F$18&gt;4,(IF($F$20=0, (VLOOKUP(3,Tablas!$A$1495:$G$1497,3,TRUE)),
(IF($F$20=1, (VLOOKUP(3,Tablas!$A$1495:$G$1497,3,TRUE)),
(IF($F$20=2, (VLOOKUP(3,Tablas!$A$1495:$G$1497,3,TRUE)),
(VLOOKUP(3,Tablas!$A$1495:$G$1497,3,TRUE)))))))),
(IF($F$18=4,(IF(4-$F$20=0,(VLOOKUP(2,Tablas!$A$1495:$G$1497,3,TRUE)),
(IF(4-$F$20=1,(VLOOKUP(2,Tablas!$A$1495:$G$1497,3,TRUE)),
(IF(4-$F$20=2, (VLOOKUP(2,Tablas!$A$1495:$G$1497,3,TRUE)),
(VLOOKUP(3,Tablas!$A$1495:$G$1497,3,TRUE)))))))),
(IF($F$18=3,(IF(3-$F$20=0,(VLOOKUP(1,Tablas!$A$1495:$G$1497,3,TRUE)),
(IF(3-$F$20=1,(VLOOKUP(1,Tablas!$A$1495:$G$1497,3,TRUE)),
(IF(3-$F$20=2, (VLOOKUP(2,Tablas!$A$1495:$G$1497,3,TRUE)),
(VLOOKUP(3,Tablas!$A$1495:$G$1497,3,TRUE)))))))),
(IF($F$18=2,(IF(2-$F$20=0, 0,
(IF(2-$F$20=1,(VLOOKUP(1,Tablas!$A$1495:$G$1497,3,TRUE)),
(IF(2-$F$20=2, (VLOOKUP(2,Tablas!$A$1495:$G$1497,3,TRUE)),
         0)))))),
(IF($F$18=1,(IF(1-$F$20=0, 0,
(IF(1-$F$20=1,(VLOOKUP(1,Tablas!$A$1495:$G$1497,3,TRUE)),0)))),0)))))))))))))),
(IF($F$18=0, 0,
 (IF($F$20&gt;$F$18, (VLOOKUP($F$18,Tablas!$A$1495:$G$1497,3,TRUE)),
(IF($F$18=4,(IF(4-$F$20=0, 0,
(IF(4-$F$20=1, (VLOOKUP(1,Tablas!$A$1495:$G$1497,3,TRUE)),
(IF(4-$F$20=2, (VLOOKUP(2,Tablas!$A$1495:$G$1497,3,TRUE)),
(IF(4-$F$20=3, (VLOOKUP(3,Tablas!$A$1495:$G$1497,3,TRUE)),
(IF(4-$F$20=4, (VLOOKUP(3,Tablas!$A$1495:$G$1497,3,TRUE)),
0)))))))))),
(IF($F$18=5,(IF(5-$F$20=0, (VLOOKUP(1,Tablas!$A$1495:$G$1497,3,TRUE)),
(IF(5-$F$20=1, (VLOOKUP(1,Tablas!$A$1495:$G$1497,3,TRUE)),
(IF(5-$F$20=2, (VLOOKUP(2,Tablas!$A$1495:$G$1497,3,TRUE)),
(IF(5-$F$20=3, (VLOOKUP(3,Tablas!$A$1495:$G$1497,3,TRUE)),
(IF(5-$F$20=4, (VLOOKUP(3,Tablas!$A$1495:$G$1497,3,TRUE)),
(VLOOKUP(3,Tablas!$A$1495:$G$1497,3,TRUE)))))))))))),
(IF($F$18=6,(IF(6-$F$20=0, (VLOOKUP(2,Tablas!$A$1495:$G$1497,3,TRUE)),
(IF(6-$F$20=1, (VLOOKUP(2,Tablas!$A$1495:$G$1497,3,TRUE)),
(IF(6-$F$20=2, (VLOOKUP(2,Tablas!$A$1495:$G$1497,3,TRUE)),
(IF(6-$F$20=3, (VLOOKUP(3,Tablas!$A$1495:$G$1497,3,TRUE)),
(IF(6-$F$20=4, (VLOOKUP(3,Tablas!$A$1495:$G$1497,3,TRUE)),
(VLOOKUP(3,Tablas!$A$1495:$G$1497,3,TRUE)))))))))))),
(IF($F$18&gt;6,(IF(7-$F$20=0, (VLOOKUP(3,Tablas!$A$1495:$G$1497,3,TRUE)),
(IF(7-$F$20=1, (VLOOKUP(3,Tablas!$A$1495:$G$1497,3,TRUE)),
(IF(7-$F$20=2, (VLOOKUP(3,Tablas!$A$1495:$G$1497,3,TRUE)),
(IF(7-$F$20=3, (VLOOKUP(3,Tablas!$A$1495:$G$1497,3,TRUE)),
(IF(7-$F$20=4, (VLOOKUP(3,Tablas!$A$1495:$G$1497,3,TRUE)),
(VLOOKUP(3,Tablas!$A$1495:$G$1497,3,TRUE)))))))))))),
(IF($F$18=3,(IF(3-$F$20=0,0,
(IF(3-$F$20=1,(VLOOKUP(1,Tablas!$A$1495:$G$1497,3,TRUE)),
(IF(3-$F$20=2, (VLOOKUP(2,Tablas!$A$1495:$G$1497,3,TRUE)),
(VLOOKUP(3,Tablas!$A$1495:$G$1497,3,TRUE)))))))),
(IF($F$18=2,(IF(2-$F$20=0, 0,
(IF(2-$F$20=1,(VLOOKUP(1,Tablas!$A$1495:$G$1497,3,TRUE)),
(IF(2-$F$20=2, (VLOOKUP(2,Tablas!$A$1495:$G$1497,3,TRUE)),
         0)))))),
(IF($F$18=1,(IF(1-$F$20=0, 0,
(IF(1-$F$20=1,(VLOOKUP(1,Tablas!$A$1495:$G$1497,3,TRUE)),0)))),0)))))))))))))))))))</f>
        <v>5090.12</v>
      </c>
      <c r="H39" s="372">
        <f>IF($F$16=1,
(IF($F$18=0, 0,
 (IF($F$20&gt;$F$18, (VLOOKUP($F$18,Tablas!$A$1495:$G$1497,4,TRUE)),
(IF($F$18&gt;4,(IF($F$20=0, (VLOOKUP(3,Tablas!$A$1495:$G$1497,4,TRUE)),
(IF($F$20=1, (VLOOKUP(3,Tablas!$A$1495:$G$1497,4,TRUE)),
(IF($F$20=2, (VLOOKUP(3,Tablas!$A$1495:$G$1497,4,TRUE)),
(VLOOKUP(3,Tablas!$A$1495:$G$1497,4,TRUE)))))))),
(IF($F$18=4,(IF(4-$F$20=0,(VLOOKUP(2,Tablas!$A$1495:$G$1497,4,TRUE)),
(IF(4-$F$20=1,(VLOOKUP(2,Tablas!$A$1495:$G$1497,4,TRUE)),
(IF(4-$F$20=2, (VLOOKUP(2,Tablas!$A$1495:$G$1497,4,TRUE)),
(VLOOKUP(3,Tablas!$A$1495:$G$1497,4,TRUE)))))))),
(IF($F$18=3,(IF(3-$F$20=0,(VLOOKUP(1,Tablas!$A$1495:$G$1497,4,TRUE)),
(IF(3-$F$20=1,(VLOOKUP(1,Tablas!$A$1495:$G$1497,4,TRUE)),
(IF(3-$F$20=2, (VLOOKUP(2,Tablas!$A$1495:$G$1497,4,TRUE)),
(VLOOKUP(3,Tablas!$A$1495:$G$1497,4,TRUE)))))))),
(IF($F$18=2,(IF(2-$F$20=0, 0,
(IF(2-$F$20=1,(VLOOKUP(1,Tablas!$A$1495:$G$1497,4,TRUE)),
(IF(2-$F$20=2, (VLOOKUP(2,Tablas!$A$1495:$G$1497,4,TRUE)),
         0)))))),
(IF($F$18=1,(IF(1-$F$20=0, 0,
(IF(1-$F$20=1,(VLOOKUP(1,Tablas!$A$1495:$G$1497,4,TRUE)),0)))),0)))))))))))))),
(IF($F$18=0, 0,
 (IF($F$20&gt;$F$18, (VLOOKUP($F$18,Tablas!$A$1495:$G$1497,4,TRUE)),
(IF($F$18=4,(IF(4-$F$20=0, 0,
(IF(4-$F$20=1, (VLOOKUP(1,Tablas!$A$1495:$G$1497,4,TRUE)),
(IF(4-$F$20=2, (VLOOKUP(2,Tablas!$A$1495:$G$1497,4,TRUE)),
(IF(4-$F$20=3, (VLOOKUP(3,Tablas!$A$1495:$G$1497,4,TRUE)),
(IF(4-$F$20=4, (VLOOKUP(3,Tablas!$A$1495:$G$1497,4,TRUE)),
0)))))))))),
(IF($F$18=5,(IF(5-$F$20=0, (VLOOKUP(1,Tablas!$A$1495:$G$1497,4,TRUE)),
(IF(5-$F$20=1, (VLOOKUP(1,Tablas!$A$1495:$G$1497,4,TRUE)),
(IF(5-$F$20=2, (VLOOKUP(2,Tablas!$A$1495:$G$1497,4,TRUE)),
(IF(5-$F$20=3, (VLOOKUP(3,Tablas!$A$1495:$G$1497,4,TRUE)),
(IF(5-$F$20=4, (VLOOKUP(3,Tablas!$A$1495:$G$1497,4,TRUE)),
(VLOOKUP(3,Tablas!$A$1495:$G$1497,4,TRUE)))))))))))),
(IF($F$18=6,(IF(6-$F$20=0, (VLOOKUP(2,Tablas!$A$1495:$G$1497,4,TRUE)),
(IF(6-$F$20=1, (VLOOKUP(2,Tablas!$A$1495:$G$1497,4,TRUE)),
(IF(6-$F$20=2, (VLOOKUP(2,Tablas!$A$1495:$G$1497,4,TRUE)),
(IF(6-$F$20=3, (VLOOKUP(3,Tablas!$A$1495:$G$1497,4,TRUE)),
(IF(6-$F$20=4, (VLOOKUP(3,Tablas!$A$1495:$G$1497,4,TRUE)),
(VLOOKUP(3,Tablas!$A$1495:$G$1497,4,TRUE)))))))))))),
(IF($F$18&gt;6,(IF(7-$F$20=0, (VLOOKUP(3,Tablas!$A$1495:$G$1497,4,TRUE)),
(IF(7-$F$20=1, (VLOOKUP(3,Tablas!$A$1495:$G$1497,4,TRUE)),
(IF(7-$F$20=2, (VLOOKUP(3,Tablas!$A$1495:$G$1497,4,TRUE)),
(IF(7-$F$20=3, (VLOOKUP(3,Tablas!$A$1495:$G$1497,4,TRUE)),
(IF(7-$F$20=4, (VLOOKUP(3,Tablas!$A$1495:$G$1497,4,TRUE)),
(VLOOKUP(3,Tablas!$A$1495:$G$1497,4,TRUE)))))))))))),
(IF($F$18=3,(IF(3-$F$20=0,0,
(IF(3-$F$20=1,(VLOOKUP(1,Tablas!$A$1495:$G$1497,4,TRUE)),
(IF(3-$F$20=2, (VLOOKUP(2,Tablas!$A$1495:$G$1497,4,TRUE)),
(VLOOKUP(3,Tablas!$A$1495:$G$1497,4,TRUE)))))))),
(IF($F$18=2,(IF(2-$F$20=0, 0,
(IF(2-$F$20=1,(VLOOKUP(1,Tablas!$A$1495:$G$1497,4,TRUE)),
(IF(2-$F$20=2, (VLOOKUP(2,Tablas!$A$1495:$G$1497,4,TRUE)),
         0)))))),
(IF($F$18=1,(IF(1-$F$20=0, 0,
(IF(1-$F$20=1,(VLOOKUP(1,Tablas!$A$1495:$G$1497,4,TRUE)),0)))),0)))))))))))))))))))</f>
        <v>3283.88</v>
      </c>
      <c r="I39" s="297"/>
      <c r="J39" s="126"/>
    </row>
    <row r="40" spans="1:11" s="124" customFormat="1" ht="18" x14ac:dyDescent="0.15">
      <c r="A40" s="152"/>
      <c r="B40" s="159"/>
      <c r="C40" s="112"/>
      <c r="D40" s="293"/>
      <c r="E40" s="373" t="s">
        <v>41</v>
      </c>
      <c r="F40" s="299"/>
      <c r="G40" s="299">
        <f>SUM(G37:G39)</f>
        <v>124138.19</v>
      </c>
      <c r="H40" s="374">
        <f>SUM(H37:H39)</f>
        <v>80089.890000000014</v>
      </c>
      <c r="I40" s="297"/>
      <c r="J40" s="126"/>
      <c r="K40" s="128"/>
    </row>
    <row r="41" spans="1:11" s="124" customFormat="1" ht="18" x14ac:dyDescent="0.15">
      <c r="A41" s="152"/>
      <c r="B41" s="159"/>
      <c r="C41" s="112"/>
      <c r="D41" s="293"/>
      <c r="E41" s="370" t="s">
        <v>42</v>
      </c>
      <c r="F41" s="297"/>
      <c r="G41" s="297">
        <v>75</v>
      </c>
      <c r="H41" s="371">
        <v>75</v>
      </c>
      <c r="I41" s="299"/>
      <c r="J41" s="129"/>
    </row>
    <row r="42" spans="1:11" s="128" customFormat="1" ht="18" x14ac:dyDescent="0.15">
      <c r="A42" s="152"/>
      <c r="B42" s="159"/>
      <c r="C42" s="112"/>
      <c r="D42" s="293"/>
      <c r="E42" s="370" t="s">
        <v>57</v>
      </c>
      <c r="F42" s="297"/>
      <c r="G42" s="297">
        <f>(G40+G41)*12%</f>
        <v>14905.5828</v>
      </c>
      <c r="H42" s="371">
        <f>(H40+H41)*12%</f>
        <v>9619.7868000000017</v>
      </c>
      <c r="I42" s="297"/>
      <c r="J42" s="126"/>
    </row>
    <row r="43" spans="1:11" s="124" customFormat="1" ht="18" x14ac:dyDescent="0.15">
      <c r="A43" s="152"/>
      <c r="B43" s="159"/>
      <c r="C43" s="112"/>
      <c r="D43" s="302"/>
      <c r="E43" s="381" t="s">
        <v>53</v>
      </c>
      <c r="F43" s="360"/>
      <c r="G43" s="360">
        <f>SUM(G40:G42)</f>
        <v>139118.77280000001</v>
      </c>
      <c r="H43" s="382">
        <f>SUM(H40:H42)</f>
        <v>89784.676800000016</v>
      </c>
      <c r="I43" s="297"/>
      <c r="J43" s="126"/>
    </row>
    <row r="44" spans="1:11" s="124" customFormat="1" ht="18" x14ac:dyDescent="0.15">
      <c r="A44" s="152"/>
      <c r="B44" s="159"/>
      <c r="C44" s="117"/>
      <c r="D44" s="302"/>
      <c r="E44" s="375" t="s">
        <v>54</v>
      </c>
      <c r="F44" s="358"/>
      <c r="G44" s="358">
        <f>G40+G42 - (G41)*0.12</f>
        <v>139034.77280000001</v>
      </c>
      <c r="H44" s="376">
        <f>H40+H42 - (H41)*0.12</f>
        <v>89700.676800000016</v>
      </c>
      <c r="I44" s="299"/>
      <c r="J44" s="129"/>
    </row>
    <row r="45" spans="1:11" s="124" customFormat="1" ht="18" x14ac:dyDescent="0.2">
      <c r="A45" s="152"/>
      <c r="B45" s="159"/>
      <c r="C45" s="117"/>
      <c r="D45" s="303"/>
      <c r="E45" s="375" t="s">
        <v>46</v>
      </c>
      <c r="F45" s="358"/>
      <c r="G45" s="358">
        <f>G43+G44</f>
        <v>278153.54560000001</v>
      </c>
      <c r="H45" s="376">
        <f t="shared" ref="H45" si="1">H43+H44</f>
        <v>179485.35360000003</v>
      </c>
      <c r="I45" s="304"/>
      <c r="J45" s="133"/>
      <c r="K45" s="128"/>
    </row>
    <row r="46" spans="1:11" s="124" customFormat="1" ht="18" x14ac:dyDescent="0.2">
      <c r="A46" s="152"/>
      <c r="B46" s="159"/>
      <c r="C46" s="132"/>
      <c r="D46" s="303"/>
      <c r="E46" s="421" t="s">
        <v>43</v>
      </c>
      <c r="F46" s="422"/>
      <c r="G46" s="377">
        <f>IF($F$16=1,IF($F$18=0,0,IF($F$20=0,0,IF($F$20=1,(VLOOKUP(1,Tablas!$A$1495:$G$1497,3,TRUE)),(VLOOKUP(2,Tablas!$A$1495:$G$1497,3,TRUE))))),
IF($F$18=0,0,IF($F$20=0,0,IF($F$20=1,(VLOOKUP(1,Tablas!$A$1495:$G$1497,3,TRUE)),IF($F$20=2,(VLOOKUP(2,Tablas!$A$1495:$G$1497,3,TRUE)), (VLOOKUP(3,Tablas!$A$1495:$G$1497,3,TRUE)))))))</f>
        <v>8651.19</v>
      </c>
      <c r="H46" s="378">
        <f>IF($F$16=1,IF($F$18=0,0,IF($F$20=0,0,IF($F$20=1,(VLOOKUP(1,Tablas!$A$1495:$G$1497,4,TRUE)),(VLOOKUP(2,Tablas!$A$1495:$G$1497,4,TRUE))))),
IF($F$18=0,0,IF($F$20=0,0,IF($F$20=1,(VLOOKUP(1,Tablas!$A$1495:$G$1497,4,TRUE)),IF($F$20=2,(VLOOKUP(2,Tablas!$A$1495:$G$1497,4,TRUE)), (VLOOKUP(3,Tablas!$A$1495:$G$1497,4,TRUE)))))))</f>
        <v>5582.4900000000007</v>
      </c>
      <c r="I46" s="301"/>
      <c r="J46" s="131"/>
    </row>
    <row r="47" spans="1:11" s="124" customFormat="1" ht="18" x14ac:dyDescent="0.2">
      <c r="A47" s="152"/>
      <c r="B47" s="159"/>
      <c r="C47" s="132"/>
      <c r="D47" s="303"/>
      <c r="E47" s="205"/>
      <c r="F47" s="205"/>
      <c r="G47" s="205"/>
      <c r="H47" s="205"/>
      <c r="I47" s="296"/>
      <c r="J47" s="125"/>
    </row>
    <row r="48" spans="1:11" s="124" customFormat="1" ht="18" x14ac:dyDescent="0.2">
      <c r="A48" s="152"/>
      <c r="B48" s="159"/>
      <c r="C48" s="132"/>
      <c r="D48" s="305"/>
      <c r="E48" s="429" t="s">
        <v>44</v>
      </c>
      <c r="F48" s="429"/>
      <c r="G48" s="429"/>
      <c r="H48" s="429"/>
      <c r="I48" s="297"/>
      <c r="J48" s="126"/>
    </row>
    <row r="49" spans="1:11" s="128" customFormat="1" ht="18" x14ac:dyDescent="0.2">
      <c r="A49" s="152"/>
      <c r="B49" s="159"/>
      <c r="C49" s="106"/>
      <c r="D49" s="305"/>
      <c r="E49" s="367" t="s">
        <v>39</v>
      </c>
      <c r="F49" s="379"/>
      <c r="G49" s="379">
        <f>VLOOKUP($I$16,Tablas!$A$1054:$G$1120,3,TRUE)</f>
        <v>23304.600000000002</v>
      </c>
      <c r="H49" s="380">
        <f>VLOOKUP($I$16,Tablas!$A$1054:$G$1120,4,TRUE)</f>
        <v>15035.625000000002</v>
      </c>
      <c r="I49" s="297"/>
      <c r="J49" s="126"/>
      <c r="K49" s="124"/>
    </row>
    <row r="50" spans="1:11" s="124" customFormat="1" ht="18" x14ac:dyDescent="0.2">
      <c r="A50" s="152"/>
      <c r="B50" s="159"/>
      <c r="C50" s="106"/>
      <c r="D50" s="305"/>
      <c r="E50" s="370" t="s">
        <v>40</v>
      </c>
      <c r="F50" s="297"/>
      <c r="G50" s="297">
        <f>IF($F$16=1,0,(VLOOKUP($I$18,Tablas!$A$1054:$G$1120,3,TRUE)))</f>
        <v>38465.625</v>
      </c>
      <c r="H50" s="371">
        <f>IF($F$16=1,0,(VLOOKUP($I$18,Tablas!$A$1054:$G$1120,4,TRUE)))</f>
        <v>24816.550000000003</v>
      </c>
      <c r="I50" s="297"/>
      <c r="J50" s="126"/>
      <c r="K50" s="128"/>
    </row>
    <row r="51" spans="1:11" s="124" customFormat="1" ht="18" x14ac:dyDescent="0.2">
      <c r="A51" s="153"/>
      <c r="B51" s="159"/>
      <c r="C51" s="106"/>
      <c r="D51" s="305"/>
      <c r="E51" s="370" t="s">
        <v>55</v>
      </c>
      <c r="F51" s="297"/>
      <c r="G51" s="297">
        <f>IF($F$16=1,
(IF($F$18=0, 0,
 (IF($F$20&gt;$F$18, (VLOOKUP($F$18,Tablas!$A$1121:$G$1123,3,TRUE)),
(IF($F$18&gt;4,(IF($F$20=0, (VLOOKUP(3,Tablas!$A$1121:$G$1123,3,TRUE)),
(IF($F$20=1, (VLOOKUP(3,Tablas!$A$1121:$G$1123,3,TRUE)),
(IF($F$20=2, (VLOOKUP(3,Tablas!$A$1121:$G$1123,3,TRUE)),
(VLOOKUP(3,Tablas!$A$1121:$G$1123,3,TRUE)))))))),
(IF($F$18=4,(IF(4-$F$20=0,(VLOOKUP(2,Tablas!$A$1121:$G$1123,3,TRUE)),
(IF(4-$F$20=1,(VLOOKUP(2,Tablas!$A$1121:$G$1123,3,TRUE)),
(IF(4-$F$20=2, (VLOOKUP(2,Tablas!$A$1121:$G$1123,3,TRUE)),
(VLOOKUP(3,Tablas!$A$1121:$G$1123,3,TRUE)))))))),
(IF($F$18=3,(IF(3-$F$20=0,(VLOOKUP(1,Tablas!$A$1121:$G$1123,3,TRUE)),
(IF(3-$F$20=1,(VLOOKUP(1,Tablas!$A$1121:$G$1123,3,TRUE)),
(IF(3-$F$20=2, (VLOOKUP(2,Tablas!$A$1121:$G$1123,3,TRUE)),
(VLOOKUP(3,Tablas!$A$1121:$G$1123,3,TRUE)))))))),
(IF($F$18=2,(IF(2-$F$20=0, 0,
(IF(2-$F$20=1,(VLOOKUP(1,Tablas!$A$1121:$G$1123,3,TRUE)),
(IF(2-$F$20=2, (VLOOKUP(2,Tablas!$A$1121:$G$1123,3,TRUE)),
         0)))))),
(IF($F$18=1,(IF(1-$F$20=0, 0,
(IF(1-$F$20=1,(VLOOKUP(1,Tablas!$A$1121:$G$1123,3,TRUE)),0)))),0)))))))))))))),
(IF($F$18=0, 0,
 (IF($F$20&gt;$F$18, (VLOOKUP($F$18,Tablas!$A$1121:$G$1123,3,TRUE)),
(IF($F$18=4,(IF(4-$F$20=0, 0,
(IF(4-$F$20=1, (VLOOKUP(1,Tablas!$A$1121:$G$1123,3,TRUE)),
(IF(4-$F$20=2, (VLOOKUP(2,Tablas!$A$1121:$G$1123,3,TRUE)),
(IF(4-$F$20=3, (VLOOKUP(3,Tablas!$A$1121:$G$1123,3,TRUE)),
(IF(4-$F$20=4, (VLOOKUP(3,Tablas!$A$1121:$G$1123,3,TRUE)),
0)))))))))),
(IF($F$18=5,(IF(5-$F$20=0, (VLOOKUP(1,Tablas!$A$1121:$G$1123,3,TRUE)),
(IF(5-$F$20=1, (VLOOKUP(1,Tablas!$A$1121:$G$1123,3,TRUE)),
(IF(5-$F$20=2, (VLOOKUP(2,Tablas!$A$1121:$G$1123,3,TRUE)),
(IF(5-$F$20=3, (VLOOKUP(3,Tablas!$A$1121:$G$1123,3,TRUE)),
(IF(5-$F$20=4, (VLOOKUP(3,Tablas!$A$1121:$G$1123,3,TRUE)),
(VLOOKUP(3,Tablas!$A$1121:$G$1123,3,TRUE)))))))))))),
(IF($F$18=6,(IF(6-$F$20=0, (VLOOKUP(2,Tablas!$A$1121:$G$1123,3,TRUE)),
(IF(6-$F$20=1, (VLOOKUP(2,Tablas!$A$1121:$G$1123,3,TRUE)),
(IF(6-$F$20=2, (VLOOKUP(2,Tablas!$A$1121:$G$1123,3,TRUE)),
(IF(6-$F$20=3, (VLOOKUP(3,Tablas!$A$1121:$G$1123,3,TRUE)),
(IF(6-$F$20=4, (VLOOKUP(3,Tablas!$A$1121:$G$1123,3,TRUE)),
(VLOOKUP(3,Tablas!$A$1121:$G$1123,3,TRUE)))))))))))),
(IF($F$18&gt;6,(IF(7-$F$20=0, (VLOOKUP(3,Tablas!$A$1121:$G$1123,3,TRUE)),
(IF(7-$F$20=1, (VLOOKUP(3,Tablas!$A$1121:$G$1123,3,TRUE)),
(IF(7-$F$20=2, (VLOOKUP(3,Tablas!$A$1121:$G$1123,3,TRUE)),
(IF(7-$F$20=3, (VLOOKUP(3,Tablas!$A$1121:$G$1123,3,TRUE)),
(IF(7-$F$20=4, (VLOOKUP(3,Tablas!$A$1121:$G$1123,3,TRUE)),
(VLOOKUP(3,Tablas!$A$1121:$G$1123,3,TRUE)))))))))))),
(IF($F$18=3,(IF(3-$F$20=0,0,
(IF(3-$F$20=1,(VLOOKUP(1,Tablas!$A$1121:$G$1123,3,TRUE)),
(IF(3-$F$20=2, (VLOOKUP(2,Tablas!$A$1121:$G$1123,3,TRUE)),
(VLOOKUP(3,Tablas!$A$1121:$G$1123,3,TRUE)))))))),
(IF($F$18=2,(IF(2-$F$20=0, 0,
(IF(2-$F$20=1,(VLOOKUP(1,Tablas!$A$1121:$G$1123,3,TRUE)),
(IF(2-$F$20=2, (VLOOKUP(2,Tablas!$A$1121:$G$1123,3,TRUE)),
         0)))))),
(IF($F$18=1,(IF(1-$F$20=0, 0,
(IF(1-$F$20=1,(VLOOKUP(1,Tablas!$A$1121:$G$1123,3,TRUE)),0)))),0)))))))))))))))))))</f>
        <v>2641.1000000000004</v>
      </c>
      <c r="H51" s="371">
        <f>IF($F$16=1,
(IF($F$18=0, 0,
 (IF($F$20&gt;$F$18, (VLOOKUP($F$18,Tablas!$A$1121:$G$1123,4,TRUE)),
(IF($F$18&gt;4,(IF($F$20=0, (VLOOKUP(3,Tablas!$A$1121:$G$1123,4,TRUE)),
(IF($F$20=1, (VLOOKUP(3,Tablas!$A$1121:$G$1123,4,TRUE)),
(IF($F$20=2, (VLOOKUP(3,Tablas!$A$1121:$G$1123,4,TRUE)),
(VLOOKUP(3,Tablas!$A$1121:$G$1123,4,TRUE)))))))),
(IF($F$18=4,(IF(4-$F$20=0,(VLOOKUP(2,Tablas!$A$1121:$G$1123,4,TRUE)),
(IF(4-$F$20=1,(VLOOKUP(2,Tablas!$A$1121:$G$1123,4,TRUE)),
(IF(4-$F$20=2, (VLOOKUP(2,Tablas!$A$1121:$G$1123,4,TRUE)),
(VLOOKUP(3,Tablas!$A$1121:$G$1123,4,TRUE)))))))),
(IF($F$18=3,(IF(3-$F$20=0,(VLOOKUP(1,Tablas!$A$1121:$G$1123,4,TRUE)),
(IF(3-$F$20=1,(VLOOKUP(1,Tablas!$A$1121:$G$1123,4,TRUE)),
(IF(3-$F$20=2, (VLOOKUP(2,Tablas!$A$1121:$G$1123,4,TRUE)),
(VLOOKUP(3,Tablas!$A$1121:$G$1123,4,TRUE)))))))),
(IF($F$18=2,(IF(2-$F$20=0, 0,
(IF(2-$F$20=1,(VLOOKUP(1,Tablas!$A$1121:$G$1123,4,TRUE)),
(IF(2-$F$20=2, (VLOOKUP(2,Tablas!$A$1121:$G$1123,4,TRUE)),
         0)))))),
(IF($F$18=1,(IF(1-$F$20=0, 0,
(IF(1-$F$20=1,(VLOOKUP(1,Tablas!$A$1121:$G$1123,4,TRUE)),0)))),0)))))))))))))),
(IF($F$18=0, 0,
 (IF($F$20&gt;$F$18, (VLOOKUP($F$18,Tablas!$A$1121:$G$1123,4,TRUE)),
(IF($F$18=4,(IF(4-$F$20=0, 0,
(IF(4-$F$20=1, (VLOOKUP(1,Tablas!$A$1121:$G$1123,4,TRUE)),
(IF(4-$F$20=2, (VLOOKUP(2,Tablas!$A$1121:$G$1123,4,TRUE)),
(IF(4-$F$20=3, (VLOOKUP(3,Tablas!$A$1121:$G$1123,4,TRUE)),
(IF(4-$F$20=4, (VLOOKUP(3,Tablas!$A$1121:$G$1123,4,TRUE)),
0)))))))))),
(IF($F$18=5,(IF(5-$F$20=0, (VLOOKUP(1,Tablas!$A$1121:$G$1123,4,TRUE)),
(IF(5-$F$20=1, (VLOOKUP(1,Tablas!$A$1121:$G$1123,4,TRUE)),
(IF(5-$F$20=2, (VLOOKUP(2,Tablas!$A$1121:$G$1123,4,TRUE)),
(IF(5-$F$20=3, (VLOOKUP(3,Tablas!$A$1121:$G$1123,4,TRUE)),
(IF(5-$F$20=4, (VLOOKUP(3,Tablas!$A$1121:$G$1123,4,TRUE)),
(VLOOKUP(3,Tablas!$A$1121:$G$1123,4,TRUE)))))))))))),
(IF($F$18=6,(IF(6-$F$20=0, (VLOOKUP(2,Tablas!$A$1121:$G$1123,4,TRUE)),
(IF(6-$F$20=1, (VLOOKUP(2,Tablas!$A$1121:$G$1123,4,TRUE)),
(IF(6-$F$20=2, (VLOOKUP(2,Tablas!$A$1121:$G$1123,4,TRUE)),
(IF(6-$F$20=3, (VLOOKUP(3,Tablas!$A$1121:$G$1123,4,TRUE)),
(IF(6-$F$20=4, (VLOOKUP(3,Tablas!$A$1121:$G$1123,4,TRUE)),
(VLOOKUP(3,Tablas!$A$1121:$G$1123,4,TRUE)))))))))))),
(IF($F$18&gt;6,(IF(7-$F$20=0, (VLOOKUP(3,Tablas!$A$1121:$G$1123,4,TRUE)),
(IF(7-$F$20=1, (VLOOKUP(3,Tablas!$A$1121:$G$1123,4,TRUE)),
(IF(7-$F$20=2, (VLOOKUP(3,Tablas!$A$1121:$G$1123,4,TRUE)),
(IF(7-$F$20=3, (VLOOKUP(3,Tablas!$A$1121:$G$1123,4,TRUE)),
(IF(7-$F$20=4, (VLOOKUP(3,Tablas!$A$1121:$G$1123,4,TRUE)),
(VLOOKUP(3,Tablas!$A$1121:$G$1123,4,TRUE)))))))))))),
(IF($F$18=3,(IF(3-$F$20=0,0,
(IF(3-$F$20=1,(VLOOKUP(1,Tablas!$A$1121:$G$1123,4,TRUE)),
(IF(3-$F$20=2, (VLOOKUP(2,Tablas!$A$1121:$G$1123,4,TRUE)),
(VLOOKUP(3,Tablas!$A$1121:$G$1123,4,TRUE)))))))),
(IF($F$18=2,(IF(2-$F$20=0, 0,
(IF(2-$F$20=1,(VLOOKUP(1,Tablas!$A$1121:$G$1123,4,TRUE)),
(IF(2-$F$20=2, (VLOOKUP(2,Tablas!$A$1121:$G$1123,4,TRUE)),
         0)))))),
(IF($F$18=1,(IF(1-$F$20=0, 0,
(IF(1-$F$20=1,(VLOOKUP(1,Tablas!$A$1121:$G$1123,4,TRUE)),0)))),0)))))))))))))))))))</f>
        <v>1703.9</v>
      </c>
      <c r="I51" s="299"/>
      <c r="J51" s="129"/>
    </row>
    <row r="52" spans="1:11" s="124" customFormat="1" ht="18" x14ac:dyDescent="0.2">
      <c r="A52" s="160"/>
      <c r="B52" s="158"/>
      <c r="C52" s="106"/>
      <c r="D52" s="305"/>
      <c r="E52" s="423" t="s">
        <v>41</v>
      </c>
      <c r="F52" s="424"/>
      <c r="G52" s="299">
        <f>SUM(G49:G51)</f>
        <v>64411.325000000004</v>
      </c>
      <c r="H52" s="374">
        <f>SUM(H49:H51)</f>
        <v>41556.075000000004</v>
      </c>
      <c r="I52" s="297"/>
      <c r="J52" s="126"/>
    </row>
    <row r="53" spans="1:11" s="124" customFormat="1" ht="18" x14ac:dyDescent="0.2">
      <c r="A53" s="152"/>
      <c r="B53" s="159"/>
      <c r="C53" s="106"/>
      <c r="D53" s="305"/>
      <c r="E53" s="432" t="s">
        <v>42</v>
      </c>
      <c r="F53" s="433"/>
      <c r="G53" s="297">
        <v>75</v>
      </c>
      <c r="H53" s="371">
        <v>75</v>
      </c>
      <c r="I53" s="297"/>
      <c r="J53" s="126"/>
    </row>
    <row r="54" spans="1:11" s="128" customFormat="1" ht="18" x14ac:dyDescent="0.2">
      <c r="A54" s="152"/>
      <c r="B54" s="159"/>
      <c r="C54" s="106"/>
      <c r="D54" s="305"/>
      <c r="E54" s="370" t="s">
        <v>57</v>
      </c>
      <c r="F54" s="297"/>
      <c r="G54" s="297">
        <f>(G52+G53)*12%</f>
        <v>7738.3590000000004</v>
      </c>
      <c r="H54" s="371">
        <f>(H52+H53)*12%</f>
        <v>4995.7290000000003</v>
      </c>
      <c r="I54" s="299"/>
      <c r="J54" s="129"/>
      <c r="K54" s="124"/>
    </row>
    <row r="55" spans="1:11" ht="18" x14ac:dyDescent="0.2">
      <c r="A55" s="152"/>
      <c r="B55" s="159"/>
      <c r="C55" s="106"/>
      <c r="D55" s="305"/>
      <c r="E55" s="381" t="s">
        <v>53</v>
      </c>
      <c r="F55" s="360"/>
      <c r="G55" s="360">
        <f>SUM(G52:G54)</f>
        <v>72224.684000000008</v>
      </c>
      <c r="H55" s="382">
        <f>SUM(H52:H54)</f>
        <v>46626.804000000004</v>
      </c>
      <c r="I55" s="299"/>
      <c r="J55" s="129"/>
      <c r="K55" s="124"/>
    </row>
    <row r="56" spans="1:11" ht="18" x14ac:dyDescent="0.2">
      <c r="A56" s="160"/>
      <c r="B56" s="158"/>
      <c r="C56" s="106"/>
      <c r="D56" s="305"/>
      <c r="E56" s="375" t="s">
        <v>45</v>
      </c>
      <c r="F56" s="358"/>
      <c r="G56" s="358">
        <f>G52+G54 -G53*12%</f>
        <v>72140.684000000008</v>
      </c>
      <c r="H56" s="376">
        <f>H52+H54 -H53*12%</f>
        <v>46542.804000000004</v>
      </c>
      <c r="I56" s="306"/>
      <c r="J56" s="134"/>
      <c r="K56" s="128"/>
    </row>
    <row r="57" spans="1:11" ht="18" x14ac:dyDescent="0.2">
      <c r="A57" s="152"/>
      <c r="B57" s="159"/>
      <c r="C57" s="106"/>
      <c r="D57" s="305"/>
      <c r="E57" s="375" t="s">
        <v>46</v>
      </c>
      <c r="F57" s="358"/>
      <c r="G57" s="358">
        <f>G55+(G56*3)</f>
        <v>288646.73600000003</v>
      </c>
      <c r="H57" s="376">
        <f t="shared" ref="H57" si="2">H55+(H56*3)</f>
        <v>186255.21600000001</v>
      </c>
      <c r="I57" s="296"/>
      <c r="J57" s="125"/>
      <c r="K57" s="124"/>
    </row>
    <row r="58" spans="1:11" ht="18" x14ac:dyDescent="0.2">
      <c r="A58" s="152"/>
      <c r="B58" s="159"/>
      <c r="C58" s="106"/>
      <c r="D58" s="305"/>
      <c r="E58" s="421" t="s">
        <v>43</v>
      </c>
      <c r="F58" s="422"/>
      <c r="G58" s="377">
        <f>IF($F$16=1,IF($F$18=0,0,IF($F$20=0,0,IF($F$20=1,(VLOOKUP(1,Tablas!$A$1121:$G$1123,3,TRUE)),(VLOOKUP(2,Tablas!$A$1121:$G$1123,3,TRUE))))),
IF($F$18=0,0,IF($F$20=0,0,IF($F$20=1,(VLOOKUP(1,Tablas!$A$1121:$G$1123,3,TRUE)),IF($F$20=2,(VLOOKUP(2,Tablas!$A$1121:$G$1123,3,TRUE)), (VLOOKUP(3,Tablas!$A$1121:$G$1123,3,TRUE)))))))</f>
        <v>4488.8250000000007</v>
      </c>
      <c r="H58" s="378">
        <f>IF($F$16=1,IF($F$18=0,0,IF($F$20=0,0,IF($F$20=1,(VLOOKUP(1,Tablas!$A$1121:$G$1123,4,TRUE)),(VLOOKUP(2,Tablas!$A$1121:$G$1123,4,TRUE))))),
IF($F$18=0,0,IF($F$20=0,0,IF($F$20=1,(VLOOKUP(1,Tablas!$A$1121:$G$1123,4,TRUE)),IF($F$20=2,(VLOOKUP(2,Tablas!$A$1121:$G$1123,4,TRUE)), (VLOOKUP(3,Tablas!$A$1121:$G$1123,4,TRUE)))))))</f>
        <v>2896.5750000000003</v>
      </c>
      <c r="I58" s="297"/>
      <c r="J58" s="126"/>
      <c r="K58" s="124"/>
    </row>
    <row r="59" spans="1:11" ht="18" x14ac:dyDescent="0.2">
      <c r="A59" s="152"/>
      <c r="B59" s="159"/>
      <c r="C59" s="106"/>
      <c r="D59" s="305"/>
      <c r="E59" s="205"/>
      <c r="F59" s="205"/>
      <c r="G59" s="205"/>
      <c r="H59" s="205"/>
      <c r="I59" s="297"/>
      <c r="J59" s="126"/>
      <c r="K59" s="124"/>
    </row>
    <row r="60" spans="1:11" ht="18" x14ac:dyDescent="0.2">
      <c r="A60" s="152"/>
      <c r="B60" s="159"/>
      <c r="C60" s="106"/>
      <c r="D60" s="305"/>
      <c r="E60" s="434"/>
      <c r="F60" s="434"/>
      <c r="G60" s="434"/>
      <c r="H60" s="434"/>
      <c r="I60" s="297"/>
      <c r="J60" s="126"/>
      <c r="K60" s="124"/>
    </row>
    <row r="61" spans="1:11" ht="18" x14ac:dyDescent="0.2">
      <c r="A61" s="152"/>
      <c r="B61" s="159"/>
      <c r="C61" s="106"/>
      <c r="D61" s="305"/>
      <c r="E61" s="431" t="s">
        <v>85</v>
      </c>
      <c r="F61" s="431"/>
      <c r="G61" s="431"/>
      <c r="H61" s="431"/>
      <c r="I61" s="297"/>
      <c r="J61" s="126"/>
      <c r="K61" s="124"/>
    </row>
    <row r="62" spans="1:11" ht="18" x14ac:dyDescent="0.2">
      <c r="A62" s="152"/>
      <c r="B62" s="154"/>
      <c r="C62" s="106"/>
      <c r="D62" s="305"/>
      <c r="E62" s="430" t="s">
        <v>56</v>
      </c>
      <c r="F62" s="430"/>
      <c r="G62" s="430"/>
      <c r="H62" s="430"/>
      <c r="I62" s="297"/>
      <c r="J62" s="126"/>
      <c r="K62" s="124"/>
    </row>
    <row r="63" spans="1:11" ht="18" x14ac:dyDescent="0.2">
      <c r="A63" s="163"/>
      <c r="B63" s="164"/>
      <c r="C63" s="106"/>
      <c r="D63" s="305"/>
      <c r="E63" s="430"/>
      <c r="F63" s="430"/>
      <c r="G63" s="430"/>
      <c r="H63" s="430"/>
      <c r="I63" s="299"/>
      <c r="J63" s="129"/>
      <c r="K63" s="128"/>
    </row>
    <row r="64" spans="1:11" ht="80" customHeight="1" x14ac:dyDescent="0.2">
      <c r="A64" s="131"/>
      <c r="B64" s="165"/>
      <c r="C64" s="106"/>
      <c r="D64" s="305"/>
      <c r="E64" s="430"/>
      <c r="F64" s="430"/>
      <c r="G64" s="430"/>
      <c r="H64" s="430"/>
      <c r="I64" s="297"/>
      <c r="J64" s="126"/>
      <c r="K64" s="128"/>
    </row>
    <row r="65" spans="1:10" ht="23.25" customHeight="1" x14ac:dyDescent="0.2">
      <c r="A65" s="152"/>
      <c r="B65" s="154"/>
      <c r="C65" s="106"/>
      <c r="D65" s="305"/>
      <c r="E65" s="205"/>
      <c r="F65" s="205"/>
      <c r="G65" s="205"/>
      <c r="H65" s="205"/>
      <c r="I65" s="297"/>
      <c r="J65" s="126"/>
    </row>
    <row r="66" spans="1:10" ht="23.25" customHeight="1" x14ac:dyDescent="0.2">
      <c r="A66" s="160"/>
      <c r="B66" s="158"/>
      <c r="C66" s="106"/>
      <c r="D66" s="305"/>
      <c r="E66" s="305"/>
      <c r="F66" s="305"/>
      <c r="G66" s="305"/>
      <c r="H66" s="305"/>
      <c r="I66" s="299"/>
      <c r="J66" s="129"/>
    </row>
    <row r="67" spans="1:10" ht="23.25" customHeight="1" x14ac:dyDescent="0.2">
      <c r="A67" s="152"/>
      <c r="B67" s="159"/>
      <c r="C67" s="106"/>
      <c r="D67" s="305"/>
      <c r="E67" s="305"/>
      <c r="F67" s="305"/>
      <c r="G67" s="305"/>
      <c r="H67" s="305"/>
      <c r="I67" s="299"/>
      <c r="J67" s="129"/>
    </row>
    <row r="68" spans="1:10" ht="23.25" customHeight="1" x14ac:dyDescent="0.2">
      <c r="A68" s="152"/>
      <c r="B68" s="161"/>
      <c r="C68" s="106"/>
      <c r="D68" s="305"/>
      <c r="E68" s="305"/>
      <c r="F68" s="305"/>
      <c r="G68" s="305"/>
      <c r="H68" s="305"/>
      <c r="I68" s="304"/>
      <c r="J68" s="133"/>
    </row>
    <row r="69" spans="1:10" ht="24.75" customHeight="1" x14ac:dyDescent="0.2">
      <c r="A69" s="152"/>
      <c r="B69" s="161"/>
      <c r="D69" s="305"/>
      <c r="E69" s="305"/>
      <c r="F69" s="305"/>
      <c r="G69" s="305"/>
      <c r="H69" s="305"/>
      <c r="I69" s="305"/>
    </row>
    <row r="70" spans="1:10" ht="24.75" customHeight="1" x14ac:dyDescent="0.2">
      <c r="A70" s="160"/>
      <c r="B70" s="158"/>
      <c r="D70" s="305"/>
      <c r="E70" s="305"/>
      <c r="F70" s="305"/>
      <c r="G70" s="305"/>
      <c r="H70" s="305"/>
      <c r="I70" s="305"/>
    </row>
    <row r="71" spans="1:10" ht="24.75" customHeight="1" x14ac:dyDescent="0.2">
      <c r="A71" s="152"/>
      <c r="B71" s="166"/>
      <c r="D71" s="305"/>
      <c r="E71" s="305"/>
      <c r="F71" s="305"/>
      <c r="G71" s="305"/>
      <c r="H71" s="305"/>
      <c r="I71" s="305"/>
    </row>
    <row r="72" spans="1:10" ht="24.75" customHeight="1" x14ac:dyDescent="0.2">
      <c r="A72" s="152"/>
      <c r="B72" s="166"/>
      <c r="D72" s="305"/>
      <c r="E72" s="305"/>
      <c r="F72" s="305"/>
      <c r="G72" s="305"/>
      <c r="H72" s="305"/>
      <c r="I72" s="305"/>
    </row>
    <row r="73" spans="1:10" ht="24.75" customHeight="1" x14ac:dyDescent="0.2">
      <c r="A73" s="152"/>
      <c r="B73" s="166"/>
      <c r="D73" s="305"/>
      <c r="E73" s="305"/>
      <c r="F73" s="305"/>
      <c r="G73" s="305"/>
      <c r="H73" s="305"/>
      <c r="I73" s="305"/>
    </row>
    <row r="74" spans="1:10" ht="34.5" customHeight="1" x14ac:dyDescent="0.2">
      <c r="A74" s="152"/>
      <c r="B74" s="159"/>
      <c r="D74" s="305"/>
      <c r="E74" s="305"/>
      <c r="F74" s="305"/>
      <c r="G74" s="305"/>
      <c r="H74" s="305"/>
      <c r="I74" s="305"/>
    </row>
    <row r="75" spans="1:10" ht="24.75" customHeight="1" x14ac:dyDescent="0.2">
      <c r="A75" s="152"/>
      <c r="B75" s="159"/>
      <c r="D75" s="305"/>
      <c r="E75" s="305"/>
      <c r="F75" s="305"/>
      <c r="G75" s="305"/>
      <c r="H75" s="305"/>
      <c r="I75" s="305"/>
    </row>
    <row r="76" spans="1:10" ht="24.75" customHeight="1" x14ac:dyDescent="0.2">
      <c r="A76" s="152"/>
      <c r="B76" s="159"/>
      <c r="D76" s="305"/>
      <c r="E76" s="305"/>
      <c r="F76" s="305"/>
      <c r="G76" s="305"/>
      <c r="H76" s="305"/>
      <c r="I76" s="307"/>
    </row>
    <row r="77" spans="1:10" ht="32.25" customHeight="1" x14ac:dyDescent="0.2">
      <c r="A77" s="152"/>
      <c r="B77" s="159"/>
      <c r="D77" s="305"/>
      <c r="E77" s="305"/>
      <c r="F77" s="305"/>
      <c r="G77" s="305"/>
      <c r="H77" s="305"/>
      <c r="I77" s="308"/>
    </row>
    <row r="78" spans="1:10" ht="24.75" customHeight="1" x14ac:dyDescent="0.2">
      <c r="A78" s="152"/>
      <c r="B78" s="159"/>
      <c r="D78" s="305"/>
      <c r="E78" s="305"/>
      <c r="F78" s="305"/>
      <c r="G78" s="305"/>
      <c r="H78" s="305"/>
      <c r="I78" s="309"/>
    </row>
    <row r="79" spans="1:10" ht="24.75" customHeight="1" x14ac:dyDescent="0.2">
      <c r="A79" s="152"/>
      <c r="B79" s="167"/>
      <c r="D79" s="305"/>
      <c r="E79" s="305"/>
      <c r="F79" s="305"/>
      <c r="G79" s="305"/>
      <c r="H79" s="305"/>
      <c r="I79" s="305"/>
    </row>
    <row r="80" spans="1:10" ht="24.75" customHeight="1" x14ac:dyDescent="0.2">
      <c r="A80" s="152"/>
      <c r="B80" s="159"/>
      <c r="D80" s="305"/>
      <c r="E80" s="305"/>
      <c r="F80" s="305"/>
      <c r="G80" s="305"/>
      <c r="H80" s="305"/>
      <c r="I80" s="305"/>
    </row>
    <row r="81" spans="1:9" ht="24" customHeight="1" x14ac:dyDescent="0.2">
      <c r="A81" s="152"/>
      <c r="B81" s="159"/>
      <c r="D81" s="305"/>
      <c r="E81" s="305"/>
      <c r="F81" s="305"/>
      <c r="G81" s="305"/>
      <c r="H81" s="305"/>
      <c r="I81" s="305"/>
    </row>
    <row r="82" spans="1:9" ht="33.75" customHeight="1" x14ac:dyDescent="0.2">
      <c r="A82" s="160"/>
      <c r="B82" s="158"/>
      <c r="D82" s="305"/>
      <c r="E82" s="305"/>
      <c r="F82" s="305"/>
      <c r="G82" s="305"/>
      <c r="H82" s="305"/>
      <c r="I82" s="305"/>
    </row>
    <row r="83" spans="1:9" ht="33.75" customHeight="1" x14ac:dyDescent="0.2">
      <c r="A83" s="153"/>
      <c r="B83" s="168"/>
      <c r="D83" s="305"/>
      <c r="E83" s="305"/>
      <c r="F83" s="305"/>
      <c r="G83" s="305"/>
      <c r="H83" s="305"/>
      <c r="I83" s="305"/>
    </row>
    <row r="84" spans="1:9" ht="24" customHeight="1" x14ac:dyDescent="0.2">
      <c r="A84" s="153"/>
      <c r="B84" s="169"/>
      <c r="D84" s="305"/>
      <c r="E84" s="305"/>
      <c r="F84" s="305"/>
      <c r="G84" s="305"/>
      <c r="H84" s="305"/>
      <c r="I84" s="305"/>
    </row>
    <row r="85" spans="1:9" ht="24" customHeight="1" x14ac:dyDescent="0.2">
      <c r="A85" s="153"/>
      <c r="B85" s="169"/>
      <c r="D85" s="305"/>
      <c r="E85" s="305"/>
      <c r="F85" s="305"/>
      <c r="G85" s="305"/>
      <c r="H85" s="305"/>
      <c r="I85" s="305"/>
    </row>
    <row r="86" spans="1:9" ht="24" customHeight="1" x14ac:dyDescent="0.2">
      <c r="A86" s="153"/>
      <c r="B86" s="169"/>
      <c r="D86" s="305"/>
      <c r="E86" s="305"/>
      <c r="F86" s="305"/>
      <c r="G86" s="305"/>
      <c r="H86" s="305"/>
      <c r="I86" s="305"/>
    </row>
    <row r="87" spans="1:9" ht="24" customHeight="1" x14ac:dyDescent="0.2">
      <c r="A87" s="153"/>
      <c r="B87" s="169"/>
      <c r="D87" s="305"/>
      <c r="E87" s="305"/>
      <c r="F87" s="305"/>
      <c r="G87" s="305"/>
      <c r="H87" s="305"/>
      <c r="I87" s="305"/>
    </row>
    <row r="88" spans="1:9" ht="24" customHeight="1" x14ac:dyDescent="0.2">
      <c r="A88" s="153"/>
      <c r="B88" s="169"/>
      <c r="D88" s="305"/>
      <c r="E88" s="305"/>
      <c r="F88" s="305"/>
      <c r="G88" s="305"/>
      <c r="H88" s="305"/>
      <c r="I88" s="305"/>
    </row>
    <row r="89" spans="1:9" ht="22.25" customHeight="1" x14ac:dyDescent="0.2">
      <c r="A89" s="153"/>
      <c r="B89" s="169"/>
      <c r="D89" s="305"/>
      <c r="E89" s="305"/>
      <c r="F89" s="305"/>
      <c r="G89" s="305"/>
      <c r="H89" s="305"/>
      <c r="I89" s="305"/>
    </row>
    <row r="90" spans="1:9" ht="23" customHeight="1" x14ac:dyDescent="0.15">
      <c r="A90" s="153"/>
      <c r="B90" s="169"/>
    </row>
    <row r="91" spans="1:9" ht="14" x14ac:dyDescent="0.15">
      <c r="A91" s="163"/>
      <c r="B91" s="164"/>
    </row>
    <row r="92" spans="1:9" x14ac:dyDescent="0.15">
      <c r="A92" s="131"/>
      <c r="B92" s="165"/>
    </row>
    <row r="93" spans="1:9" x14ac:dyDescent="0.15">
      <c r="A93" s="134"/>
      <c r="B93" s="134"/>
    </row>
    <row r="94" spans="1:9" x14ac:dyDescent="0.15">
      <c r="A94" s="134"/>
      <c r="B94" s="134"/>
    </row>
    <row r="95" spans="1:9" x14ac:dyDescent="0.15">
      <c r="A95" s="134"/>
      <c r="B95" s="134"/>
    </row>
    <row r="96" spans="1:9" x14ac:dyDescent="0.15">
      <c r="A96" s="134"/>
      <c r="B96" s="134"/>
    </row>
    <row r="97" spans="1:2" x14ac:dyDescent="0.15">
      <c r="A97" s="134"/>
      <c r="B97" s="134"/>
    </row>
  </sheetData>
  <sheetProtection password="CFD1" sheet="1" objects="1" scenarios="1"/>
  <mergeCells count="19">
    <mergeCell ref="E62:H64"/>
    <mergeCell ref="E61:H61"/>
    <mergeCell ref="E58:F58"/>
    <mergeCell ref="E34:F34"/>
    <mergeCell ref="E53:F53"/>
    <mergeCell ref="E60:H60"/>
    <mergeCell ref="E36:H36"/>
    <mergeCell ref="E48:H48"/>
    <mergeCell ref="A38:A39"/>
    <mergeCell ref="B38:B39"/>
    <mergeCell ref="E46:F46"/>
    <mergeCell ref="E52:F52"/>
    <mergeCell ref="A12:B12"/>
    <mergeCell ref="D14:E14"/>
    <mergeCell ref="F14:I14"/>
    <mergeCell ref="D16:E16"/>
    <mergeCell ref="D18:E18"/>
    <mergeCell ref="D20:E21"/>
    <mergeCell ref="E26:H26"/>
  </mergeCells>
  <conditionalFormatting sqref="F16">
    <cfRule type="cellIs" dxfId="28" priority="3" stopIfTrue="1" operator="greaterThan">
      <formula>2</formula>
    </cfRule>
    <cfRule type="cellIs" dxfId="27" priority="4" stopIfTrue="1" operator="lessThan">
      <formula>1</formula>
    </cfRule>
  </conditionalFormatting>
  <conditionalFormatting sqref="I18 I16">
    <cfRule type="cellIs" dxfId="26" priority="1" stopIfTrue="1" operator="greaterThan">
      <formula>73</formula>
    </cfRule>
    <cfRule type="cellIs" dxfId="25" priority="2" stopIfTrue="1" operator="lessThan">
      <formula>18</formula>
    </cfRule>
  </conditionalFormatting>
  <printOptions horizontalCentered="1"/>
  <pageMargins left="0.25" right="0.25" top="0.25" bottom="0.25" header="0.3" footer="0.3"/>
  <pageSetup scale="46" fitToHeight="2" orientation="portrait" horizontalDpi="300" verticalDpi="300"/>
  <headerFooter alignWithMargins="0"/>
  <rowBreaks count="1" manualBreakCount="1">
    <brk id="70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L100"/>
  <sheetViews>
    <sheetView showGridLines="0" topLeftCell="B16" zoomScale="75" zoomScaleNormal="75" zoomScaleSheetLayoutView="100" workbookViewId="0">
      <selection activeCell="E7" sqref="E7"/>
    </sheetView>
  </sheetViews>
  <sheetFormatPr baseColWidth="10" defaultColWidth="8.6640625" defaultRowHeight="13" x14ac:dyDescent="0.15"/>
  <cols>
    <col min="1" max="1" width="70.5" style="106" customWidth="1"/>
    <col min="2" max="2" width="57.5" style="106" customWidth="1"/>
    <col min="3" max="3" width="2.5" style="135" customWidth="1"/>
    <col min="4" max="4" width="16.6640625" style="106" customWidth="1"/>
    <col min="5" max="5" width="36.1640625" style="106" customWidth="1"/>
    <col min="6" max="11" width="25.1640625" style="106" customWidth="1"/>
    <col min="12" max="16384" width="8.6640625" style="106"/>
  </cols>
  <sheetData>
    <row r="1" spans="1:11" x14ac:dyDescent="0.15">
      <c r="A1" s="104"/>
      <c r="B1" s="104"/>
      <c r="C1" s="105"/>
      <c r="D1" s="104"/>
      <c r="E1" s="104"/>
      <c r="F1" s="104"/>
      <c r="G1" s="104"/>
      <c r="H1" s="104"/>
      <c r="I1" s="104"/>
      <c r="J1" s="104"/>
    </row>
    <row r="2" spans="1:11" x14ac:dyDescent="0.15">
      <c r="A2" s="104"/>
      <c r="B2" s="104"/>
      <c r="C2" s="105"/>
      <c r="D2" s="104"/>
      <c r="E2" s="104"/>
      <c r="F2" s="104"/>
      <c r="G2" s="104"/>
      <c r="H2" s="104"/>
      <c r="I2" s="104"/>
      <c r="J2" s="104"/>
    </row>
    <row r="3" spans="1:11" x14ac:dyDescent="0.15">
      <c r="A3" s="104"/>
      <c r="B3" s="104"/>
      <c r="C3" s="105"/>
      <c r="D3" s="104"/>
      <c r="E3" s="104"/>
      <c r="F3" s="104"/>
      <c r="G3" s="104"/>
      <c r="H3" s="104"/>
      <c r="I3" s="104"/>
      <c r="J3" s="104"/>
    </row>
    <row r="4" spans="1:11" x14ac:dyDescent="0.15">
      <c r="A4" s="104"/>
      <c r="B4" s="104"/>
      <c r="C4" s="105"/>
      <c r="D4" s="104"/>
      <c r="E4" s="104"/>
      <c r="F4" s="104"/>
      <c r="G4" s="104"/>
      <c r="H4" s="104"/>
      <c r="I4" s="104"/>
      <c r="J4" s="104"/>
    </row>
    <row r="5" spans="1:11" x14ac:dyDescent="0.15">
      <c r="A5" s="104"/>
      <c r="B5" s="104"/>
      <c r="C5" s="105"/>
      <c r="D5" s="104"/>
      <c r="E5" s="104"/>
      <c r="F5" s="104"/>
      <c r="G5" s="104"/>
      <c r="H5" s="104"/>
      <c r="I5" s="104"/>
      <c r="J5" s="104"/>
    </row>
    <row r="6" spans="1:11" x14ac:dyDescent="0.15">
      <c r="C6" s="106"/>
    </row>
    <row r="7" spans="1:11" ht="23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</row>
    <row r="8" spans="1:11" ht="23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</row>
    <row r="9" spans="1:11" ht="23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</row>
    <row r="10" spans="1:11" ht="23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11" ht="23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</row>
    <row r="12" spans="1:11" ht="25" x14ac:dyDescent="0.25">
      <c r="A12" s="425" t="s">
        <v>62</v>
      </c>
      <c r="B12" s="425"/>
      <c r="C12" s="199"/>
      <c r="D12" s="199"/>
      <c r="E12" s="199"/>
      <c r="F12" s="199"/>
      <c r="G12" s="199"/>
      <c r="H12" s="199"/>
      <c r="I12" s="199"/>
      <c r="J12" s="199"/>
    </row>
    <row r="13" spans="1:11" ht="15" customHeight="1" x14ac:dyDescent="0.25">
      <c r="A13" s="108"/>
      <c r="B13" s="108"/>
      <c r="C13" s="109"/>
      <c r="D13" s="108"/>
      <c r="E13" s="108"/>
      <c r="F13" s="108"/>
      <c r="G13" s="108"/>
      <c r="H13" s="108"/>
      <c r="I13" s="108"/>
      <c r="J13" s="108"/>
    </row>
    <row r="14" spans="1:11" ht="23" x14ac:dyDescent="0.25">
      <c r="C14" s="110"/>
      <c r="E14" s="270" t="s">
        <v>83</v>
      </c>
      <c r="F14" s="427" t="str">
        <f>+'INGRESO DE DATOS'!$D$16</f>
        <v>NOMBRE COMPLETO</v>
      </c>
      <c r="G14" s="427"/>
      <c r="H14" s="427"/>
      <c r="I14" s="427"/>
      <c r="J14" s="427"/>
      <c r="K14" s="427"/>
    </row>
    <row r="15" spans="1:11" ht="12" customHeight="1" x14ac:dyDescent="0.2">
      <c r="A15" s="170"/>
      <c r="B15" s="171"/>
      <c r="C15" s="112"/>
      <c r="D15" s="204"/>
      <c r="E15" s="204"/>
      <c r="F15" s="204"/>
      <c r="G15" s="204"/>
      <c r="H15" s="204"/>
      <c r="I15" s="204"/>
      <c r="J15" s="312"/>
      <c r="K15" s="305"/>
    </row>
    <row r="16" spans="1:11" ht="23.25" customHeight="1" x14ac:dyDescent="0.2">
      <c r="A16" s="170"/>
      <c r="B16" s="171"/>
      <c r="C16" s="112"/>
      <c r="E16" s="270" t="s">
        <v>77</v>
      </c>
      <c r="F16" s="310">
        <f>+'INGRESO DE DATOS'!$D$18</f>
        <v>2</v>
      </c>
      <c r="G16" s="204"/>
      <c r="H16" s="197" t="s">
        <v>78</v>
      </c>
      <c r="I16" s="310">
        <f>+'INGRESO DE DATOS'!$D$20</f>
        <v>65</v>
      </c>
      <c r="J16" s="296"/>
      <c r="K16" s="305"/>
    </row>
    <row r="17" spans="1:12" ht="12" customHeight="1" x14ac:dyDescent="0.2">
      <c r="A17" s="170"/>
      <c r="B17" s="151"/>
      <c r="C17" s="112"/>
      <c r="D17" s="205"/>
      <c r="E17" s="206"/>
      <c r="F17" s="207"/>
      <c r="G17" s="207"/>
      <c r="H17" s="207"/>
      <c r="I17" s="207"/>
      <c r="J17" s="312"/>
      <c r="K17" s="305"/>
    </row>
    <row r="18" spans="1:12" ht="23.25" customHeight="1" x14ac:dyDescent="0.2">
      <c r="A18" s="170"/>
      <c r="B18" s="171"/>
      <c r="C18" s="112"/>
      <c r="E18" s="270" t="s">
        <v>79</v>
      </c>
      <c r="F18" s="310">
        <f>+'INGRESO DE DATOS'!$H$18</f>
        <v>3</v>
      </c>
      <c r="G18" s="207"/>
      <c r="H18" s="197" t="s">
        <v>82</v>
      </c>
      <c r="I18" s="310">
        <f>+'INGRESO DE DATOS'!$H$20</f>
        <v>71</v>
      </c>
      <c r="J18" s="305"/>
      <c r="K18" s="305"/>
    </row>
    <row r="19" spans="1:12" s="113" customFormat="1" ht="12" customHeight="1" x14ac:dyDescent="0.2">
      <c r="A19" s="172"/>
      <c r="B19" s="173"/>
      <c r="C19" s="112"/>
      <c r="D19" s="207"/>
      <c r="E19" s="208"/>
      <c r="F19" s="206"/>
      <c r="G19" s="207"/>
      <c r="H19" s="207" t="s">
        <v>2</v>
      </c>
      <c r="I19" s="207" t="s">
        <v>2</v>
      </c>
      <c r="J19" s="207"/>
      <c r="K19" s="205"/>
    </row>
    <row r="20" spans="1:12" s="113" customFormat="1" ht="24.75" customHeight="1" x14ac:dyDescent="0.2">
      <c r="A20" s="174"/>
      <c r="B20" s="175"/>
      <c r="C20" s="117"/>
      <c r="E20" s="314" t="s">
        <v>81</v>
      </c>
      <c r="F20" s="310">
        <f>+'INGRESO DE DATOS'!$D$27</f>
        <v>2</v>
      </c>
      <c r="H20" s="351" t="s">
        <v>47</v>
      </c>
      <c r="I20" s="311">
        <f ca="1">NOW()</f>
        <v>44621.72177974537</v>
      </c>
      <c r="J20" s="205"/>
      <c r="K20" s="205"/>
    </row>
    <row r="21" spans="1:12" s="118" customFormat="1" ht="23.25" customHeight="1" x14ac:dyDescent="0.2">
      <c r="A21" s="176"/>
      <c r="B21" s="177"/>
      <c r="C21" s="117"/>
      <c r="D21" s="313"/>
      <c r="E21" s="313"/>
      <c r="F21" s="204"/>
      <c r="G21" s="204" t="s">
        <v>2</v>
      </c>
      <c r="H21" s="289" t="b">
        <v>0</v>
      </c>
      <c r="I21" s="204"/>
      <c r="J21" s="207" t="s">
        <v>2</v>
      </c>
      <c r="K21" s="290"/>
    </row>
    <row r="22" spans="1:12" s="118" customFormat="1" ht="18" x14ac:dyDescent="0.2">
      <c r="A22" s="178"/>
      <c r="B22" s="179"/>
      <c r="C22" s="112"/>
      <c r="D22" s="290"/>
      <c r="E22" s="439" t="s">
        <v>63</v>
      </c>
      <c r="F22" s="439"/>
      <c r="G22" s="354" t="s">
        <v>7</v>
      </c>
      <c r="H22" s="354" t="s">
        <v>8</v>
      </c>
      <c r="I22" s="354" t="s">
        <v>9</v>
      </c>
      <c r="J22" s="354" t="s">
        <v>59</v>
      </c>
      <c r="K22" s="354" t="s">
        <v>60</v>
      </c>
    </row>
    <row r="23" spans="1:12" s="118" customFormat="1" ht="18" x14ac:dyDescent="0.2">
      <c r="A23" s="153"/>
      <c r="B23" s="179"/>
      <c r="C23" s="112"/>
      <c r="D23" s="291"/>
      <c r="E23" s="361" t="s">
        <v>36</v>
      </c>
      <c r="F23" s="362"/>
      <c r="G23" s="362">
        <v>250</v>
      </c>
      <c r="H23" s="362">
        <v>2000</v>
      </c>
      <c r="I23" s="362">
        <v>3500</v>
      </c>
      <c r="J23" s="362">
        <v>5000</v>
      </c>
      <c r="K23" s="363">
        <v>10000</v>
      </c>
      <c r="L23" s="119"/>
    </row>
    <row r="24" spans="1:12" s="119" customFormat="1" ht="18" x14ac:dyDescent="0.15">
      <c r="A24" s="153"/>
      <c r="B24" s="179"/>
      <c r="C24" s="112"/>
      <c r="D24" s="293"/>
      <c r="E24" s="364" t="s">
        <v>37</v>
      </c>
      <c r="F24" s="365"/>
      <c r="G24" s="365">
        <v>5000</v>
      </c>
      <c r="H24" s="365">
        <v>2000</v>
      </c>
      <c r="I24" s="365">
        <v>3500</v>
      </c>
      <c r="J24" s="365">
        <v>5000</v>
      </c>
      <c r="K24" s="366">
        <v>10000</v>
      </c>
    </row>
    <row r="25" spans="1:12" s="119" customFormat="1" ht="18" x14ac:dyDescent="0.2">
      <c r="A25" s="178"/>
      <c r="B25" s="168"/>
      <c r="C25" s="112"/>
      <c r="D25" s="293"/>
      <c r="E25" s="207"/>
      <c r="F25" s="355"/>
      <c r="G25" s="207"/>
      <c r="H25" s="207"/>
      <c r="I25" s="207"/>
      <c r="J25" s="294"/>
      <c r="K25" s="294"/>
      <c r="L25" s="122"/>
    </row>
    <row r="26" spans="1:12" s="119" customFormat="1" ht="18" x14ac:dyDescent="0.15">
      <c r="A26" s="153"/>
      <c r="B26" s="168"/>
      <c r="C26" s="112"/>
      <c r="D26" s="293"/>
      <c r="E26" s="429" t="s">
        <v>35</v>
      </c>
      <c r="F26" s="429"/>
      <c r="G26" s="429"/>
      <c r="H26" s="429"/>
      <c r="I26" s="429"/>
      <c r="J26" s="429"/>
      <c r="K26" s="429"/>
      <c r="L26" s="124"/>
    </row>
    <row r="27" spans="1:12" s="122" customFormat="1" ht="18" x14ac:dyDescent="0.15">
      <c r="A27" s="153"/>
      <c r="B27" s="168"/>
      <c r="C27" s="112"/>
      <c r="D27" s="293"/>
      <c r="E27" s="367" t="s">
        <v>39</v>
      </c>
      <c r="F27" s="368"/>
      <c r="G27" s="368">
        <f>VLOOKUP($I$16,Tablas!$A$6:$G$72,3,TRUE)</f>
        <v>33182</v>
      </c>
      <c r="H27" s="368">
        <f>VLOOKUP($I$16,Tablas!$A$6:$G$72,4,TRUE)</f>
        <v>29084</v>
      </c>
      <c r="I27" s="368">
        <f>VLOOKUP($I$16,Tablas!$A$6:$G$72,5,TRUE)</f>
        <v>23102</v>
      </c>
      <c r="J27" s="368">
        <f>VLOOKUP($I$16,Tablas!$A$6:$G$72,6,TRUE)</f>
        <v>20032</v>
      </c>
      <c r="K27" s="369">
        <f>VLOOKUP($I$16,Tablas!$A$6:$G$72,7,TRUE)</f>
        <v>15137</v>
      </c>
      <c r="L27" s="124"/>
    </row>
    <row r="28" spans="1:12" s="124" customFormat="1" ht="18" x14ac:dyDescent="0.15">
      <c r="A28" s="178"/>
      <c r="B28" s="168"/>
      <c r="C28" s="112"/>
      <c r="D28" s="293"/>
      <c r="E28" s="370" t="s">
        <v>40</v>
      </c>
      <c r="F28" s="297"/>
      <c r="G28" s="297">
        <f>IF($F$16=1,0,(VLOOKUP($I$18,Tablas!$A$6:$G$72,3,TRUE)))</f>
        <v>55230</v>
      </c>
      <c r="H28" s="297">
        <f>IF($F$16=1,0,(VLOOKUP($I$18,Tablas!$A$6:$G$72,4,TRUE)))</f>
        <v>48410</v>
      </c>
      <c r="I28" s="297">
        <f>IF($F$16=1,0,(VLOOKUP($I$18,Tablas!$A$6:$G$72,5,TRUE)))</f>
        <v>38587</v>
      </c>
      <c r="J28" s="297">
        <f>IF($F$16=1,0,(VLOOKUP($I$18,Tablas!$A$6:$G$72,6,TRUE)))</f>
        <v>33458</v>
      </c>
      <c r="K28" s="371">
        <f>IF($F$16=1,0,(VLOOKUP($I$18,Tablas!$A$6:$G$72,7,TRUE)))</f>
        <v>25282</v>
      </c>
    </row>
    <row r="29" spans="1:12" s="124" customFormat="1" ht="18" x14ac:dyDescent="0.15">
      <c r="A29" s="178"/>
      <c r="B29" s="168"/>
      <c r="C29" s="112"/>
      <c r="D29" s="298"/>
      <c r="E29" s="370" t="s">
        <v>55</v>
      </c>
      <c r="F29" s="356"/>
      <c r="G29" s="357">
        <f>IF($F$16=1,
(IF($F$18=0, 0,
 (IF($F$20&gt;$F$18, (VLOOKUP($F$18,Tablas!$A$73:$G$75,3,TRUE)),
(IF($F$18&gt;4,(IF($F$20=0, (VLOOKUP(3,Tablas!$A$73:$G$75,3,TRUE)),
(IF($F$20=1, (VLOOKUP(3,Tablas!$A$73:$G$75,3,TRUE)),
(IF($F$20=2, (VLOOKUP(3,Tablas!$A$73:$G$75,3,TRUE)),
(VLOOKUP(3,Tablas!$A$73:$G$75,3,TRUE)))))))),
(IF($F$18=4,(IF(4-$F$20=0,(VLOOKUP(2,Tablas!$A$73:$G$75,3,TRUE)),
(IF(4-$F$20=1,(VLOOKUP(2,Tablas!$A$73:$G$75,3,TRUE)),
(IF(4-$F$20=2, (VLOOKUP(2,Tablas!$A$73:$G$75,3,TRUE)),
(VLOOKUP(3,Tablas!$A$73:$G$75,3,TRUE)))))))),
(IF($F$18=3,(IF(3-$F$20=0,(VLOOKUP(1,Tablas!$A$73:$G$75,3,TRUE)),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(IF(1-$F$20=1,(VLOOKUP(1,Tablas!$A$73:$G$75,3,TRUE)),0)))),0)))))))))))))),
(IF($F$18=0, 0,
 (IF($F$20&gt;$F$18, (VLOOKUP($F$18,Tablas!$A$73:$G$75,3,TRUE)),
(IF($F$18=4,(IF(4-$F$20=0, 0,
(IF(4-$F$20=1, (VLOOKUP(1,Tablas!$A$73:$G$75,3,TRUE)),
(IF(4-$F$20=2, (VLOOKUP(2,Tablas!$A$73:$G$75,3,TRUE)),
(IF(4-$F$20=3, (VLOOKUP(3,Tablas!$A$73:$G$75,3,TRUE)),
(IF(4-$F$20=4, (VLOOKUP(3,Tablas!$A$73:$G$75,3,TRUE)),
0)))))))))),
(IF($F$18=5,(IF(5-$F$20=0, (VLOOKUP(1,Tablas!$A$73:$G$75,3,TRUE)),
(IF(5-$F$20=1, (VLOOKUP(1,Tablas!$A$73:$G$75,3,TRUE)),
(IF(5-$F$20=2, (VLOOKUP(2,Tablas!$A$73:$G$75,3,TRUE)),
(IF(5-$F$20=3, (VLOOKUP(3,Tablas!$A$73:$G$75,3,TRUE)),
(IF(5-$F$20=4, (VLOOKUP(3,Tablas!$A$73:$G$75,3,TRUE)),
(VLOOKUP(3,Tablas!$A$73:$G$75,3,TRUE)))))))))))),
(IF($F$18=6,(IF(6-$F$20=0, (VLOOKUP(2,Tablas!$A$73:$G$75,3,TRUE)),
(IF(6-$F$20=1, (VLOOKUP(2,Tablas!$A$73:$G$75,3,TRUE)),
(IF(6-$F$20=2, (VLOOKUP(2,Tablas!$A$73:$G$75,3,TRUE)),
(IF(6-$F$20=3, (VLOOKUP(3,Tablas!$A$73:$G$75,3,TRUE)),
(IF(6-$F$20=4, (VLOOKUP(3,Tablas!$A$73:$G$75,3,TRUE)),
(VLOOKUP(3,Tablas!$A$73:$G$75,3,TRUE)))))))))))),
(IF($F$18&gt;6,(IF(7-$F$20=0, (VLOOKUP(3,Tablas!$A$73:$G$75,3,TRUE)),
(IF(7-$F$20=1, (VLOOKUP(3,Tablas!$A$73:$G$75,3,TRUE)),
(IF(7-$F$20=2, (VLOOKUP(3,Tablas!$A$73:$G$75,3,TRUE)),
(IF(7-$F$20=3, (VLOOKUP(3,Tablas!$A$73:$G$75,3,TRUE)),
(IF(7-$F$20=4, (VLOOKUP(3,Tablas!$A$73:$G$75,3,TRUE)),
(VLOOKUP(3,Tablas!$A$73:$G$75,3,TRUE)))))))))))),
(IF($F$18=3,(IF(3-$F$20=0,0,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(IF(1-$F$20=1,(VLOOKUP(1,Tablas!$A$73:$G$75,3,TRUE)),0)))),0)))))))))))))))))))</f>
        <v>3776</v>
      </c>
      <c r="H29" s="357">
        <f>IF($F$16=1,
(IF($F$18=0, 0,
 (IF($F$20&gt;$F$18, (VLOOKUP($F$18,Tablas!$A$73:$G$75,4,TRUE)),
(IF($F$18&gt;4,(IF($F$20=0, (VLOOKUP(3,Tablas!$A$73:$G$75,4,TRUE)),
(IF($F$20=1, (VLOOKUP(3,Tablas!$A$73:$G$75,4,TRUE)),
(IF($F$20=2, (VLOOKUP(3,Tablas!$A$73:$G$75,4,TRUE)),
(VLOOKUP(3,Tablas!$A$73:$G$75,4,TRUE)))))))),
(IF($F$18=4,(IF(4-$F$20=0,(VLOOKUP(2,Tablas!$A$73:$G$75,4,TRUE)),
(IF(4-$F$20=1,(VLOOKUP(2,Tablas!$A$73:$G$75,4,TRUE)),
(IF(4-$F$20=2, (VLOOKUP(2,Tablas!$A$73:$G$75,4,TRUE)),
(VLOOKUP(3,Tablas!$A$73:$G$75,4,TRUE)))))))),
(IF($F$18=3,(IF(3-$F$20=0,(VLOOKUP(1,Tablas!$A$73:$G$75,4,TRUE)),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(IF(1-$F$20=1,(VLOOKUP(1,Tablas!$A$73:$G$75,4,TRUE)),0)))),0)))))))))))))),
(IF($F$18=0, 0,
 (IF($F$20&gt;$F$18, (VLOOKUP($F$18,Tablas!$A$73:$G$75,4,TRUE)),
(IF($F$18=4,(IF(4-$F$20=0, 0,
(IF(4-$F$20=1, (VLOOKUP(1,Tablas!$A$73:$G$75,4,TRUE)),
(IF(4-$F$20=2, (VLOOKUP(2,Tablas!$A$73:$G$75,4,TRUE)),
(IF(4-$F$20=3, (VLOOKUP(3,Tablas!$A$73:$G$75,4,TRUE)),
(IF(4-$F$20=4, (VLOOKUP(3,Tablas!$A$73:$G$75,4,TRUE)),
0)))))))))),
(IF($F$18=5,(IF(5-$F$20=0, (VLOOKUP(1,Tablas!$A$73:$G$75,4,TRUE)),
(IF(5-$F$20=1, (VLOOKUP(1,Tablas!$A$73:$G$75,4,TRUE)),
(IF(5-$F$20=2, (VLOOKUP(2,Tablas!$A$73:$G$75,4,TRUE)),
(IF(5-$F$20=3, (VLOOKUP(3,Tablas!$A$73:$G$75,4,TRUE)),
(IF(5-$F$20=4, (VLOOKUP(3,Tablas!$A$73:$G$75,4,TRUE)),
(VLOOKUP(3,Tablas!$A$73:$G$75,4,TRUE)))))))))))),
(IF($F$18=6,(IF(6-$F$20=0, (VLOOKUP(2,Tablas!$A$73:$G$75,4,TRUE)),
(IF(6-$F$20=1, (VLOOKUP(2,Tablas!$A$73:$G$75,4,TRUE)),
(IF(6-$F$20=2, (VLOOKUP(2,Tablas!$A$73:$G$75,4,TRUE)),
(IF(6-$F$20=3, (VLOOKUP(3,Tablas!$A$73:$G$75,4,TRUE)),
(IF(6-$F$20=4, (VLOOKUP(3,Tablas!$A$73:$G$75,4,TRUE)),
(VLOOKUP(3,Tablas!$A$73:$G$75,4,TRUE)))))))))))),
(IF($F$18&gt;6,(IF(7-$F$20=0, (VLOOKUP(3,Tablas!$A$73:$G$75,4,TRUE)),
(IF(7-$F$20=1, (VLOOKUP(3,Tablas!$A$73:$G$75,4,TRUE)),
(IF(7-$F$20=2, (VLOOKUP(3,Tablas!$A$73:$G$75,4,TRUE)),
(IF(7-$F$20=3, (VLOOKUP(3,Tablas!$A$73:$G$75,4,TRUE)),
(IF(7-$F$20=4, (VLOOKUP(3,Tablas!$A$73:$G$75,4,TRUE)),
(VLOOKUP(3,Tablas!$A$73:$G$75,4,TRUE)))))))))))),
(IF($F$18=3,(IF(3-$F$20=0,0,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(IF(1-$F$20=1,(VLOOKUP(1,Tablas!$A$73:$G$75,4,TRUE)),0)))),0)))))))))))))))))))</f>
        <v>3308</v>
      </c>
      <c r="I29" s="357">
        <f>IF($F$16=1,
(IF($F$18=0, 0,
 (IF($F$20&gt;$F$18, (VLOOKUP($F$18,Tablas!$A$73:$G$75,5,TRUE)),
(IF($F$18&gt;4,(IF($F$20=0, (VLOOKUP(3,Tablas!$A$73:$G$75,5,TRUE)),
(IF($F$20=1, (VLOOKUP(3,Tablas!$A$73:$G$75,5,TRUE)),
(IF($F$20=2, (VLOOKUP(3,Tablas!$A$73:$G$75,5,TRUE)),
(VLOOKUP(3,Tablas!$A$73:$G$75,5,TRUE)))))))),
(IF($F$18=4,(IF(4-$F$20=0,(VLOOKUP(2,Tablas!$A$73:$G$75,5,TRUE)),
(IF(4-$F$20=1,(VLOOKUP(2,Tablas!$A$73:$G$75,5,TRUE)),
(IF(4-$F$20=2, (VLOOKUP(2,Tablas!$A$73:$G$75,5,TRUE)),
(VLOOKUP(3,Tablas!$A$73:$G$75,5,TRUE)))))))),
(IF($F$18=3,(IF(3-$F$20=0,(VLOOKUP(1,Tablas!$A$73:$G$75,5,TRUE)),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(IF(1-$F$20=1,(VLOOKUP(1,Tablas!$A$73:$G$75,5,TRUE)),0)))),0)))))))))))))),
(IF($F$18=0, 0,
 (IF($F$20&gt;$F$18, (VLOOKUP($F$18,Tablas!$A$73:$G$75,5,TRUE)),
(IF($F$18=4,(IF(4-$F$20=0, 0,
(IF(4-$F$20=1, (VLOOKUP(1,Tablas!$A$73:$G$75,5,TRUE)),
(IF(4-$F$20=2, (VLOOKUP(2,Tablas!$A$73:$G$75,5,TRUE)),
(IF(4-$F$20=3, (VLOOKUP(3,Tablas!$A$73:$G$75,5,TRUE)),
(IF(4-$F$20=4, (VLOOKUP(3,Tablas!$A$73:$G$75,5,TRUE)),
0)))))))))),
(IF($F$18=5,(IF(5-$F$20=0, (VLOOKUP(1,Tablas!$A$73:$G$75,5,TRUE)),
(IF(5-$F$20=1, (VLOOKUP(1,Tablas!$A$73:$G$75,5,TRUE)),
(IF(5-$F$20=2, (VLOOKUP(2,Tablas!$A$73:$G$75,5,TRUE)),
(IF(5-$F$20=3, (VLOOKUP(3,Tablas!$A$73:$G$75,5,TRUE)),
(IF(5-$F$20=4, (VLOOKUP(3,Tablas!$A$73:$G$75,5,TRUE)),
(VLOOKUP(3,Tablas!$A$73:$G$75,5,TRUE)))))))))))),
(IF($F$18=6,(IF(6-$F$20=0, (VLOOKUP(2,Tablas!$A$73:$G$75,5,TRUE)),
(IF(6-$F$20=1, (VLOOKUP(2,Tablas!$A$73:$G$75,5,TRUE)),
(IF(6-$F$20=2, (VLOOKUP(2,Tablas!$A$73:$G$75,5,TRUE)),
(IF(6-$F$20=3, (VLOOKUP(3,Tablas!$A$73:$G$75,5,TRUE)),
(IF(6-$F$20=4, (VLOOKUP(3,Tablas!$A$73:$G$75,5,TRUE)),
(VLOOKUP(3,Tablas!$A$73:$G$75,5,TRUE)))))))))))),
(IF($F$18&gt;6,(IF(7-$F$20=0, (VLOOKUP(3,Tablas!$A$73:$G$75,5,TRUE)),
(IF(7-$F$20=1, (VLOOKUP(3,Tablas!$A$73:$G$75,5,TRUE)),
(IF(7-$F$20=2, (VLOOKUP(3,Tablas!$A$73:$G$75,5,TRUE)),
(IF(7-$F$20=3, (VLOOKUP(3,Tablas!$A$73:$G$75,5,TRUE)),
(IF(7-$F$20=4, (VLOOKUP(3,Tablas!$A$73:$G$75,5,TRUE)),
(VLOOKUP(3,Tablas!$A$73:$G$75,5,TRUE)))))))))))),
(IF($F$18=3,(IF(3-$F$20=0,0,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(IF(1-$F$20=1,(VLOOKUP(1,Tablas!$A$73:$G$75,5,TRUE)),0)))),0)))))))))))))))))))</f>
        <v>2732</v>
      </c>
      <c r="J29" s="357">
        <f>IF($F$16=1,
(IF($F$18=0, 0,
 (IF($F$20&gt;$F$18, (VLOOKUP($F$18,Tablas!$A$73:$G$75,6,TRUE)),
(IF($F$18&gt;4,(IF($F$20=0, (VLOOKUP(3,Tablas!$A$73:$G$75,6,TRUE)),
(IF($F$20=1, (VLOOKUP(3,Tablas!$A$73:$G$75,6,TRUE)),
(IF($F$20=2, (VLOOKUP(3,Tablas!$A$73:$G$75,6,TRUE)),
(VLOOKUP(3,Tablas!$A$73:$G$75,6,TRUE)))))))),
(IF($F$18=4,(IF(4-$F$20=0,(VLOOKUP(2,Tablas!$A$73:$G$75,6,TRUE)),
(IF(4-$F$20=1,(VLOOKUP(2,Tablas!$A$73:$G$75,6,TRUE)),
(IF(4-$F$20=2, (VLOOKUP(2,Tablas!$A$73:$G$75,6,TRUE)),
(VLOOKUP(3,Tablas!$A$73:$G$75,6,TRUE)))))))),
(IF($F$18=3,(IF(3-$F$20=0,(VLOOKUP(1,Tablas!$A$73:$G$75,6,TRUE)),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(IF(1-$F$20=1,(VLOOKUP(1,Tablas!$A$73:$G$75,6,TRUE)),0)))),0)))))))))))))),
(IF($F$18=0, 0,
 (IF($F$20&gt;$F$18, (VLOOKUP($F$18,Tablas!$A$73:$G$75,6,TRUE)),
(IF($F$18=4,(IF(4-$F$20=0, 0,
(IF(4-$F$20=1, (VLOOKUP(1,Tablas!$A$73:$G$75,6,TRUE)),
(IF(4-$F$20=2, (VLOOKUP(2,Tablas!$A$73:$G$75,6,TRUE)),
(IF(4-$F$20=3, (VLOOKUP(3,Tablas!$A$73:$G$75,6,TRUE)),
(IF(4-$F$20=4, (VLOOKUP(3,Tablas!$A$73:$G$75,6,TRUE)),
0)))))))))),
(IF($F$18=5,(IF(5-$F$20=0, (VLOOKUP(1,Tablas!$A$73:$G$75,6,TRUE)),
(IF(5-$F$20=1, (VLOOKUP(1,Tablas!$A$73:$G$75,6,TRUE)),
(IF(5-$F$20=2, (VLOOKUP(2,Tablas!$A$73:$G$75,6,TRUE)),
(IF(5-$F$20=3, (VLOOKUP(3,Tablas!$A$73:$G$75,6,TRUE)),
(IF(5-$F$20=4, (VLOOKUP(3,Tablas!$A$73:$G$75,6,TRUE)),
(VLOOKUP(3,Tablas!$A$73:$G$75,6,TRUE)))))))))))),
(IF($F$18=6,(IF(6-$F$20=0, (VLOOKUP(2,Tablas!$A$73:$G$75,6,TRUE)),
(IF(6-$F$20=1, (VLOOKUP(2,Tablas!$A$73:$G$75,6,TRUE)),
(IF(6-$F$20=2, (VLOOKUP(2,Tablas!$A$73:$G$75,6,TRUE)),
(IF(6-$F$20=3, (VLOOKUP(3,Tablas!$A$73:$G$75,6,TRUE)),
(IF(6-$F$20=4, (VLOOKUP(3,Tablas!$A$73:$G$75,6,TRUE)),
(VLOOKUP(3,Tablas!$A$73:$G$75,6,TRUE)))))))))))),
(IF($F$18&gt;6,(IF(7-$F$20=0, (VLOOKUP(3,Tablas!$A$73:$G$75,6,TRUE)),
(IF(7-$F$20=1, (VLOOKUP(3,Tablas!$A$73:$G$75,6,TRUE)),
(IF(7-$F$20=2, (VLOOKUP(3,Tablas!$A$73:$G$75,6,TRUE)),
(IF(7-$F$20=3, (VLOOKUP(3,Tablas!$A$73:$G$75,6,TRUE)),
(IF(7-$F$20=4, (VLOOKUP(3,Tablas!$A$73:$G$75,6,TRUE)),
(VLOOKUP(3,Tablas!$A$73:$G$75,6,TRUE)))))))))))),
(IF($F$18=3,(IF(3-$F$20=0,0,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(IF(1-$F$20=1,(VLOOKUP(1,Tablas!$A$73:$G$75,6,TRUE)),0)))),0)))))))))))))))))))</f>
        <v>2371</v>
      </c>
      <c r="K29" s="372">
        <f>IF($F$16=1,
(IF($F$18=0, 0,
 (IF($F$20&gt;$F$18, (VLOOKUP($F$18,Tablas!$A$73:$G$75,7,TRUE)),
(IF($F$18&gt;4,(IF($F$20=0, (VLOOKUP(3,Tablas!$A$73:$G$75,7,TRUE)),
(IF($F$20=1, (VLOOKUP(3,Tablas!$A$73:$G$75,7,TRUE)),
(IF($F$20=2, (VLOOKUP(3,Tablas!$A$73:$G$75,7,TRUE)),
(VLOOKUP(3,Tablas!$A$73:$G$75,7,TRUE)))))))),
(IF($F$18=4,(IF(4-$F$20=0,(VLOOKUP(2,Tablas!$A$73:$G$75,7,TRUE)),
(IF(4-$F$20=1,(VLOOKUP(2,Tablas!$A$73:$G$75,7,TRUE)),
(IF(4-$F$20=2, (VLOOKUP(2,Tablas!$A$73:$G$75,7,TRUE)),
(VLOOKUP(3,Tablas!$A$73:$G$75,7,TRUE)))))))),
(IF($F$18=3,(IF(3-$F$20=0,(VLOOKUP(1,Tablas!$A$73:$G$75,7,TRUE)),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(IF(1-$F$20=1,(VLOOKUP(1,Tablas!$A$73:$G$75,7,TRUE)),0)))),0)))))))))))))),
(IF($F$18=0, 0,
 (IF($F$20&gt;$F$18, (VLOOKUP($F$18,Tablas!$A$73:$G$75,7,TRUE)),
(IF($F$18=4,(IF(4-$F$20=0, 0,
(IF(4-$F$20=1, (VLOOKUP(1,Tablas!$A$73:$G$75,7,TRUE)),
(IF(4-$F$20=2, (VLOOKUP(2,Tablas!$A$73:$G$75,7,TRUE)),
(IF(4-$F$20=3, (VLOOKUP(3,Tablas!$A$73:$G$75,7,TRUE)),
(IF(4-$F$20=4, (VLOOKUP(3,Tablas!$A$73:$G$75,7,TRUE)),
0)))))))))),
(IF($F$18=5,(IF(5-$F$20=0, (VLOOKUP(1,Tablas!$A$73:$G$75,7,TRUE)),
(IF(5-$F$20=1, (VLOOKUP(1,Tablas!$A$73:$G$75,7,TRUE)),
(IF(5-$F$20=2, (VLOOKUP(2,Tablas!$A$73:$G$75,7,TRUE)),
(IF(5-$F$20=3, (VLOOKUP(3,Tablas!$A$73:$G$75,7,TRUE)),
(IF(5-$F$20=4, (VLOOKUP(3,Tablas!$A$73:$G$75,7,TRUE)),
(VLOOKUP(3,Tablas!$A$73:$G$75,7,TRUE)))))))))))),
(IF($F$18=6,(IF(6-$F$20=0, (VLOOKUP(2,Tablas!$A$73:$G$75,7,TRUE)),
(IF(6-$F$20=1, (VLOOKUP(2,Tablas!$A$73:$G$75,7,TRUE)),
(IF(6-$F$20=2, (VLOOKUP(2,Tablas!$A$73:$G$75,7,TRUE)),
(IF(6-$F$20=3, (VLOOKUP(3,Tablas!$A$73:$G$75,7,TRUE)),
(IF(6-$F$20=4, (VLOOKUP(3,Tablas!$A$73:$G$75,7,TRUE)),
(VLOOKUP(3,Tablas!$A$73:$G$75,7,TRUE)))))))))))),
(IF($F$18&gt;6,(IF(7-$F$20=0, (VLOOKUP(3,Tablas!$A$73:$G$75,7,TRUE)),
(IF(7-$F$20=1, (VLOOKUP(3,Tablas!$A$73:$G$75,7,TRUE)),
(IF(7-$F$20=2, (VLOOKUP(3,Tablas!$A$73:$G$75,7,TRUE)),
(IF(7-$F$20=3, (VLOOKUP(3,Tablas!$A$73:$G$75,7,TRUE)),
(IF(7-$F$20=4, (VLOOKUP(3,Tablas!$A$73:$G$75,7,TRUE)),
(VLOOKUP(3,Tablas!$A$73:$G$75,7,TRUE)))))))))))),
(IF($F$18=3,(IF(3-$F$20=0,0,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(IF(1-$F$20=1,(VLOOKUP(1,Tablas!$A$73:$G$75,7,TRUE)),0)))),0)))))))))))))))))))</f>
        <v>1791</v>
      </c>
    </row>
    <row r="30" spans="1:12" s="124" customFormat="1" ht="18" x14ac:dyDescent="0.15">
      <c r="A30" s="178"/>
      <c r="B30" s="168"/>
      <c r="C30" s="127"/>
      <c r="D30" s="298"/>
      <c r="E30" s="373" t="s">
        <v>41</v>
      </c>
      <c r="F30" s="299"/>
      <c r="G30" s="299">
        <f>SUM(G27:G29)</f>
        <v>92188</v>
      </c>
      <c r="H30" s="299">
        <f t="shared" ref="H30:I30" si="0">SUM(H27:H29)</f>
        <v>80802</v>
      </c>
      <c r="I30" s="299">
        <f t="shared" si="0"/>
        <v>64421</v>
      </c>
      <c r="J30" s="299">
        <f t="shared" ref="J30:K30" si="1">SUM(J27:J29)</f>
        <v>55861</v>
      </c>
      <c r="K30" s="374">
        <f t="shared" si="1"/>
        <v>42210</v>
      </c>
      <c r="L30" s="128"/>
    </row>
    <row r="31" spans="1:12" s="124" customFormat="1" ht="18" x14ac:dyDescent="0.15">
      <c r="A31" s="178"/>
      <c r="B31" s="168"/>
      <c r="C31" s="127"/>
      <c r="D31" s="293"/>
      <c r="E31" s="370" t="s">
        <v>42</v>
      </c>
      <c r="F31" s="297"/>
      <c r="G31" s="297">
        <v>75</v>
      </c>
      <c r="H31" s="297">
        <v>75</v>
      </c>
      <c r="I31" s="297">
        <v>75</v>
      </c>
      <c r="J31" s="297">
        <v>75</v>
      </c>
      <c r="K31" s="371">
        <v>75</v>
      </c>
    </row>
    <row r="32" spans="1:12" s="128" customFormat="1" ht="18" x14ac:dyDescent="0.15">
      <c r="A32" s="153"/>
      <c r="B32" s="169"/>
      <c r="C32" s="112"/>
      <c r="D32" s="298"/>
      <c r="E32" s="370" t="s">
        <v>57</v>
      </c>
      <c r="F32" s="297"/>
      <c r="G32" s="297">
        <f>(G30+G31)*12%</f>
        <v>11071.56</v>
      </c>
      <c r="H32" s="297">
        <f t="shared" ref="H32:I32" si="2">(H30+H31)*12%</f>
        <v>9705.24</v>
      </c>
      <c r="I32" s="297">
        <f t="shared" si="2"/>
        <v>7739.5199999999995</v>
      </c>
      <c r="J32" s="297">
        <f t="shared" ref="J32:K32" si="3">(J30+J31)*12%</f>
        <v>6712.32</v>
      </c>
      <c r="K32" s="371">
        <f t="shared" si="3"/>
        <v>5074.2</v>
      </c>
      <c r="L32" s="124"/>
    </row>
    <row r="33" spans="1:12" s="124" customFormat="1" ht="18" x14ac:dyDescent="0.15">
      <c r="A33" s="178"/>
      <c r="B33" s="179"/>
      <c r="C33" s="127"/>
      <c r="D33" s="300"/>
      <c r="E33" s="375" t="s">
        <v>46</v>
      </c>
      <c r="F33" s="358"/>
      <c r="G33" s="358">
        <f>SUM(G30:G32)</f>
        <v>103334.56</v>
      </c>
      <c r="H33" s="358">
        <f>SUM(H30:H32)</f>
        <v>90582.24</v>
      </c>
      <c r="I33" s="358">
        <f>SUM(I30:I32)</f>
        <v>72235.520000000004</v>
      </c>
      <c r="J33" s="358">
        <f>SUM(J30:J32)</f>
        <v>62648.32</v>
      </c>
      <c r="K33" s="376">
        <f>SUM(K30:K32)</f>
        <v>47359.199999999997</v>
      </c>
    </row>
    <row r="34" spans="1:12" s="124" customFormat="1" ht="18" x14ac:dyDescent="0.15">
      <c r="A34" s="153"/>
      <c r="B34" s="168"/>
      <c r="C34" s="130"/>
      <c r="D34" s="300"/>
      <c r="E34" s="421" t="s">
        <v>43</v>
      </c>
      <c r="F34" s="422"/>
      <c r="G34" s="377">
        <f>IF($F$16=1,IF($F$18=0,0,IF($F$20=0,0,IF($F$20=1,(VLOOKUP(1,Tablas!$A$73:$G$75,3,TRUE)),(VLOOKUP(2,Tablas!$A$73:$G$75,3,TRUE))))),
IF($F$18=0,0,IF($F$20=0,0,IF($F$20=1,(VLOOKUP(1,Tablas!$A$73:$G$75,3,TRUE)),IF($F$20=2,(VLOOKUP(2,Tablas!$A$73:$G$75,3,TRUE)), (VLOOKUP(3,Tablas!$A$73:$G$75,3,TRUE)))))))</f>
        <v>6418</v>
      </c>
      <c r="H34" s="377">
        <f>IF($F$16=1,IF($F$18=0,0,IF($F$20=0,0,IF($F$20=1,(VLOOKUP(1,Tablas!$A$73:$G$75,4,TRUE)),(VLOOKUP(2,Tablas!$A$73:$G$75,4,TRUE))))),
IF($F$18=0,0,IF($F$20=0,0,IF($F$20=1,(VLOOKUP(1,Tablas!$A$73:$G$75,4,TRUE)),IF($F$20=2,(VLOOKUP(2,Tablas!$A$73:$G$75,4,TRUE)), (VLOOKUP(3,Tablas!$A$73:$G$75,4,TRUE)))))))</f>
        <v>5626</v>
      </c>
      <c r="I34" s="377">
        <f>IF($F$16=1,IF($F$18=0,0,IF($F$20=0,0,IF($F$20=1,(VLOOKUP(1,Tablas!$A$73:$G$75,5,TRUE)),(VLOOKUP(2,Tablas!$A$73:$G$75,5,TRUE))))),
IF($F$18=0,0,IF($F$20=0,0,IF($F$20=1,(VLOOKUP(1,Tablas!$A$73:$G$75,5,TRUE)),IF($F$20=2,(VLOOKUP(2,Tablas!$A$73:$G$75,5,TRUE)), (VLOOKUP(3,Tablas!$A$73:$G$75,5,TRUE)))))))</f>
        <v>4644</v>
      </c>
      <c r="J34" s="377">
        <f>IF($F$16=1,IF($F$18=0,0,IF($F$20=0,0,IF($F$20=1,(VLOOKUP(1,Tablas!$A$73:$G$75,6,TRUE)),(VLOOKUP(2,Tablas!$A$73:$G$75,6,TRUE))))),
IF($F$18=0,0,IF($F$20=0,0,IF($F$20=1,(VLOOKUP(1,Tablas!$A$73:$G$75,6,TRUE)),IF($F$20=2,(VLOOKUP(2,Tablas!$A$73:$G$75,6,TRUE)), (VLOOKUP(3,Tablas!$A$73:$G$75,6,TRUE)))))))</f>
        <v>4028</v>
      </c>
      <c r="K34" s="378">
        <f>IF($F$16=1,IF($F$18=0,0,IF($F$20=0,0,IF($F$20=1,(VLOOKUP(1,Tablas!$A$73:$G$75,7,TRUE)),(VLOOKUP(2,Tablas!$A$73:$G$75,7,TRUE))))),
IF($F$18=0,0,IF($F$20=0,0,IF($F$20=1,(VLOOKUP(1,Tablas!$A$73:$G$75,7,TRUE)),IF($F$20=2,(VLOOKUP(2,Tablas!$A$73:$G$75,7,TRUE)), (VLOOKUP(3,Tablas!$A$73:$G$75,7,TRUE)))))))</f>
        <v>3044</v>
      </c>
    </row>
    <row r="35" spans="1:12" s="124" customFormat="1" ht="18" x14ac:dyDescent="0.15">
      <c r="A35" s="180"/>
      <c r="B35" s="181"/>
      <c r="C35" s="130"/>
      <c r="D35" s="300"/>
      <c r="E35" s="359"/>
      <c r="F35" s="359"/>
      <c r="G35" s="359"/>
      <c r="H35" s="359"/>
      <c r="I35" s="359"/>
      <c r="J35" s="299"/>
      <c r="K35" s="299"/>
      <c r="L35" s="128"/>
    </row>
    <row r="36" spans="1:12" s="124" customFormat="1" ht="18" x14ac:dyDescent="0.15">
      <c r="A36" s="153"/>
      <c r="B36" s="179"/>
      <c r="C36" s="130"/>
      <c r="D36" s="300"/>
      <c r="E36" s="429" t="s">
        <v>38</v>
      </c>
      <c r="F36" s="429"/>
      <c r="G36" s="429"/>
      <c r="H36" s="429"/>
      <c r="I36" s="429"/>
      <c r="J36" s="429"/>
      <c r="K36" s="429"/>
    </row>
    <row r="37" spans="1:12" s="128" customFormat="1" ht="18" x14ac:dyDescent="0.15">
      <c r="A37" s="153"/>
      <c r="B37" s="168"/>
      <c r="C37" s="130"/>
      <c r="D37" s="302"/>
      <c r="E37" s="367" t="s">
        <v>39</v>
      </c>
      <c r="F37" s="379"/>
      <c r="G37" s="379">
        <f>VLOOKUP($I$16,Tablas!$A$455:$G$521,3,TRUE)</f>
        <v>17586.46</v>
      </c>
      <c r="H37" s="379">
        <f>VLOOKUP($I$16,Tablas!$A$455:$G$521,4,TRUE)</f>
        <v>15414.52</v>
      </c>
      <c r="I37" s="379">
        <f>VLOOKUP($I$16,Tablas!$A$455:$G$521,5,TRUE)</f>
        <v>12244.060000000001</v>
      </c>
      <c r="J37" s="379">
        <f>VLOOKUP($I$16,Tablas!$A$455:$G$521,6,TRUE)</f>
        <v>10616.960000000001</v>
      </c>
      <c r="K37" s="380">
        <f>VLOOKUP($I$16,Tablas!$A$455:$G$521,7,TRUE)</f>
        <v>8022.6100000000006</v>
      </c>
      <c r="L37" s="124"/>
    </row>
    <row r="38" spans="1:12" s="124" customFormat="1" ht="18" x14ac:dyDescent="0.15">
      <c r="A38" s="153"/>
      <c r="B38" s="168"/>
      <c r="C38" s="117"/>
      <c r="D38" s="302"/>
      <c r="E38" s="370" t="s">
        <v>40</v>
      </c>
      <c r="F38" s="297"/>
      <c r="G38" s="297">
        <f>IF($F$16=1,0,(VLOOKUP($I$18,Tablas!$A$455:$G$521,3,TRUE)))</f>
        <v>29271.9</v>
      </c>
      <c r="H38" s="297">
        <f>IF($F$16=1,0,(VLOOKUP($I$18,Tablas!$A$455:$G$521,4,TRUE)))</f>
        <v>25657.300000000003</v>
      </c>
      <c r="I38" s="297">
        <f>IF($F$16=1,0,(VLOOKUP($I$18,Tablas!$A$455:$G$521,5,TRUE)))</f>
        <v>20451.11</v>
      </c>
      <c r="J38" s="297">
        <f>IF($F$16=1,0,(VLOOKUP($I$18,Tablas!$A$455:$G$521,6,TRUE)))</f>
        <v>17732.740000000002</v>
      </c>
      <c r="K38" s="371">
        <f>IF($F$16=1,0,(VLOOKUP($I$18,Tablas!$A$455:$G$521,7,TRUE)))</f>
        <v>13399.460000000001</v>
      </c>
    </row>
    <row r="39" spans="1:12" s="124" customFormat="1" ht="18" x14ac:dyDescent="0.15">
      <c r="A39" s="153"/>
      <c r="B39" s="168"/>
      <c r="C39" s="117"/>
      <c r="D39" s="293"/>
      <c r="E39" s="370" t="s">
        <v>55</v>
      </c>
      <c r="F39" s="297"/>
      <c r="G39" s="357">
        <f>IF($F$16=1,
(IF($F$18=0, 0,
 (IF($F$20&gt;$F$18, (VLOOKUP($F$18,Tablas!$A$522:$G$524,3,TRUE)),
(IF($F$18&gt;4,(IF($F$20=0, (VLOOKUP(3,Tablas!$A$522:$G$524,3,TRUE)),
(IF($F$20=1, (VLOOKUP(3,Tablas!$A$522:$G$524,3,TRUE)),
(IF($F$20=2, (VLOOKUP(3,Tablas!$A$522:$G$524,3,TRUE)),
(VLOOKUP(3,Tablas!$A$522:$G$524,3,TRUE)))))))),
(IF($F$18=4,(IF(4-$F$20=0,(VLOOKUP(2,Tablas!$A$522:$G$524,3,TRUE)),
(IF(4-$F$20=1,(VLOOKUP(2,Tablas!$A$522:$G$524,3,TRUE)),
(IF(4-$F$20=2, (VLOOKUP(2,Tablas!$A$522:$G$524,3,TRUE)),
(VLOOKUP(3,Tablas!$A$522:$G$524,3,TRUE)))))))),
(IF($F$18=3,(IF(3-$F$20=0,(VLOOKUP(1,Tablas!$A$522:$G$524,3,TRUE)),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(IF(1-$F$20=1,(VLOOKUP(1,Tablas!$A$522:$G$524,3,TRUE)),0)))),0)))))))))))))),
(IF($F$18=0, 0,
 (IF($F$20&gt;$F$18, (VLOOKUP($F$18,Tablas!$A$522:$G$524,3,TRUE)),
(IF($F$18=4,(IF(4-$F$20=0, 0,
(IF(4-$F$20=1, (VLOOKUP(1,Tablas!$A$522:$G$524,3,TRUE)),
(IF(4-$F$20=2, (VLOOKUP(2,Tablas!$A$522:$G$524,3,TRUE)),
(IF(4-$F$20=3, (VLOOKUP(3,Tablas!$A$522:$G$524,3,TRUE)),
(IF(4-$F$20=4, (VLOOKUP(3,Tablas!$A$522:$G$524,3,TRUE)),
0)))))))))),
(IF($F$18=5,(IF(5-$F$20=0, (VLOOKUP(1,Tablas!$A$522:$G$524,3,TRUE)),
(IF(5-$F$20=1, (VLOOKUP(1,Tablas!$A$522:$G$524,3,TRUE)),
(IF(5-$F$20=2, (VLOOKUP(2,Tablas!$A$522:$G$524,3,TRUE)),
(IF(5-$F$20=3, (VLOOKUP(3,Tablas!$A$522:$G$524,3,TRUE)),
(IF(5-$F$20=4, (VLOOKUP(3,Tablas!$A$522:$G$524,3,TRUE)),
(VLOOKUP(3,Tablas!$A$522:$G$524,3,TRUE)))))))))))),
(IF($F$18=6,(IF(6-$F$20=0, (VLOOKUP(2,Tablas!$A$522:$G$524,3,TRUE)),
(IF(6-$F$20=1, (VLOOKUP(2,Tablas!$A$522:$G$524,3,TRUE)),
(IF(6-$F$20=2, (VLOOKUP(2,Tablas!$A$522:$G$524,3,TRUE)),
(IF(6-$F$20=3, (VLOOKUP(3,Tablas!$A$522:$G$524,3,TRUE)),
(IF(6-$F$20=4, (VLOOKUP(3,Tablas!$A$522:$G$524,3,TRUE)),
(VLOOKUP(3,Tablas!$A$522:$G$524,3,TRUE)))))))))))),
(IF($F$18&gt;6,(IF(7-$F$20=0, (VLOOKUP(3,Tablas!$A$522:$G$524,3,TRUE)),
(IF(7-$F$20=1, (VLOOKUP(3,Tablas!$A$522:$G$524,3,TRUE)),
(IF(7-$F$20=2, (VLOOKUP(3,Tablas!$A$522:$G$524,3,TRUE)),
(IF(7-$F$20=3, (VLOOKUP(3,Tablas!$A$522:$G$524,3,TRUE)),
(IF(7-$F$20=4, (VLOOKUP(3,Tablas!$A$522:$G$524,3,TRUE)),
(VLOOKUP(3,Tablas!$A$522:$G$524,3,TRUE)))))))))))),
(IF($F$18=3,(IF(3-$F$20=0,0,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(IF(1-$F$20=1,(VLOOKUP(1,Tablas!$A$522:$G$524,3,TRUE)),0)))),0)))))))))))))))))))</f>
        <v>2001.2800000000002</v>
      </c>
      <c r="H39" s="357">
        <f>IF($F$16=1,
(IF($F$18=0, 0,
 (IF($F$20&gt;$F$18, (VLOOKUP($F$18,Tablas!$A$522:$G$524,4,TRUE)),
(IF($F$18&gt;4,(IF($F$20=0, (VLOOKUP(3,Tablas!$A$522:$G$524,4,TRUE)),
(IF($F$20=1, (VLOOKUP(3,Tablas!$A$522:$G$524,4,TRUE)),
(IF($F$20=2, (VLOOKUP(3,Tablas!$A$522:$G$524,4,TRUE)),
(VLOOKUP(3,Tablas!$A$522:$G$524,4,TRUE)))))))),
(IF($F$18=4,(IF(4-$F$20=0,(VLOOKUP(2,Tablas!$A$522:$G$524,4,TRUE)),
(IF(4-$F$20=1,(VLOOKUP(2,Tablas!$A$522:$G$524,4,TRUE)),
(IF(4-$F$20=2, (VLOOKUP(2,Tablas!$A$522:$G$524,4,TRUE)),
(VLOOKUP(3,Tablas!$A$522:$G$524,4,TRUE)))))))),
(IF($F$18=3,(IF(3-$F$20=0,(VLOOKUP(1,Tablas!$A$522:$G$524,4,TRUE)),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(IF(1-$F$20=1,(VLOOKUP(1,Tablas!$A$522:$G$524,4,TRUE)),0)))),0)))))))))))))),
(IF($F$18=0, 0,
 (IF($F$20&gt;$F$18, (VLOOKUP($F$18,Tablas!$A$522:$G$524,4,TRUE)),
(IF($F$18=4,(IF(4-$F$20=0, 0,
(IF(4-$F$20=1, (VLOOKUP(1,Tablas!$A$522:$G$524,4,TRUE)),
(IF(4-$F$20=2, (VLOOKUP(2,Tablas!$A$522:$G$524,4,TRUE)),
(IF(4-$F$20=3, (VLOOKUP(3,Tablas!$A$522:$G$524,4,TRUE)),
(IF(4-$F$20=4, (VLOOKUP(3,Tablas!$A$522:$G$524,4,TRUE)),
0)))))))))),
(IF($F$18=5,(IF(5-$F$20=0, (VLOOKUP(1,Tablas!$A$522:$G$524,4,TRUE)),
(IF(5-$F$20=1, (VLOOKUP(1,Tablas!$A$522:$G$524,4,TRUE)),
(IF(5-$F$20=2, (VLOOKUP(2,Tablas!$A$522:$G$524,4,TRUE)),
(IF(5-$F$20=3, (VLOOKUP(3,Tablas!$A$522:$G$524,4,TRUE)),
(IF(5-$F$20=4, (VLOOKUP(3,Tablas!$A$522:$G$524,4,TRUE)),
(VLOOKUP(3,Tablas!$A$522:$G$524,4,TRUE)))))))))))),
(IF($F$18=6,(IF(6-$F$20=0, (VLOOKUP(2,Tablas!$A$522:$G$524,4,TRUE)),
(IF(6-$F$20=1, (VLOOKUP(2,Tablas!$A$522:$G$524,4,TRUE)),
(IF(6-$F$20=2, (VLOOKUP(2,Tablas!$A$522:$G$524,4,TRUE)),
(IF(6-$F$20=3, (VLOOKUP(3,Tablas!$A$522:$G$524,4,TRUE)),
(IF(6-$F$20=4, (VLOOKUP(3,Tablas!$A$522:$G$524,4,TRUE)),
(VLOOKUP(3,Tablas!$A$522:$G$524,4,TRUE)))))))))))),
(IF($F$18&gt;6,(IF(7-$F$20=0, (VLOOKUP(3,Tablas!$A$522:$G$524,4,TRUE)),
(IF(7-$F$20=1, (VLOOKUP(3,Tablas!$A$522:$G$524,4,TRUE)),
(IF(7-$F$20=2, (VLOOKUP(3,Tablas!$A$522:$G$524,4,TRUE)),
(IF(7-$F$20=3, (VLOOKUP(3,Tablas!$A$522:$G$524,4,TRUE)),
(IF(7-$F$20=4, (VLOOKUP(3,Tablas!$A$522:$G$524,4,TRUE)),
(VLOOKUP(3,Tablas!$A$522:$G$524,4,TRUE)))))))))))),
(IF($F$18=3,(IF(3-$F$20=0,0,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(IF(1-$F$20=1,(VLOOKUP(1,Tablas!$A$522:$G$524,4,TRUE)),0)))),0)))))))))))))))))))</f>
        <v>1753.24</v>
      </c>
      <c r="I39" s="357">
        <f>IF($F$16=1,
(IF($F$18=0, 0,
 (IF($F$20&gt;$F$18, (VLOOKUP($F$18,Tablas!$A$522:$G$524,5,TRUE)),
(IF($F$18&gt;4,(IF($F$20=0, (VLOOKUP(3,Tablas!$A$522:$G$524,5,TRUE)),
(IF($F$20=1, (VLOOKUP(3,Tablas!$A$522:$G$524,5,TRUE)),
(IF($F$20=2, (VLOOKUP(3,Tablas!$A$522:$G$524,5,TRUE)),
(VLOOKUP(3,Tablas!$A$522:$G$524,5,TRUE)))))))),
(IF($F$18=4,(IF(4-$F$20=0,(VLOOKUP(2,Tablas!$A$522:$G$524,5,TRUE)),
(IF(4-$F$20=1,(VLOOKUP(2,Tablas!$A$522:$G$524,5,TRUE)),
(IF(4-$F$20=2, (VLOOKUP(2,Tablas!$A$522:$G$524,5,TRUE)),
(VLOOKUP(3,Tablas!$A$522:$G$524,5,TRUE)))))))),
(IF($F$18=3,(IF(3-$F$20=0,(VLOOKUP(1,Tablas!$A$522:$G$524,5,TRUE)),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(IF(1-$F$20=1,(VLOOKUP(1,Tablas!$A$522:$G$524,5,TRUE)),0)))),0)))))))))))))),
(IF($F$18=0, 0,
 (IF($F$20&gt;$F$18, (VLOOKUP($F$18,Tablas!$A$522:$G$524,5,TRUE)),
(IF($F$18=4,(IF(4-$F$20=0, 0,
(IF(4-$F$20=1, (VLOOKUP(1,Tablas!$A$522:$G$524,5,TRUE)),
(IF(4-$F$20=2, (VLOOKUP(2,Tablas!$A$522:$G$524,5,TRUE)),
(IF(4-$F$20=3, (VLOOKUP(3,Tablas!$A$522:$G$524,5,TRUE)),
(IF(4-$F$20=4, (VLOOKUP(3,Tablas!$A$522:$G$524,5,TRUE)),
0)))))))))),
(IF($F$18=5,(IF(5-$F$20=0, (VLOOKUP(1,Tablas!$A$522:$G$524,5,TRUE)),
(IF(5-$F$20=1, (VLOOKUP(1,Tablas!$A$522:$G$524,5,TRUE)),
(IF(5-$F$20=2, (VLOOKUP(2,Tablas!$A$522:$G$524,5,TRUE)),
(IF(5-$F$20=3, (VLOOKUP(3,Tablas!$A$522:$G$524,5,TRUE)),
(IF(5-$F$20=4, (VLOOKUP(3,Tablas!$A$522:$G$524,5,TRUE)),
(VLOOKUP(3,Tablas!$A$522:$G$524,5,TRUE)))))))))))),
(IF($F$18=6,(IF(6-$F$20=0, (VLOOKUP(2,Tablas!$A$522:$G$524,5,TRUE)),
(IF(6-$F$20=1, (VLOOKUP(2,Tablas!$A$522:$G$524,5,TRUE)),
(IF(6-$F$20=2, (VLOOKUP(2,Tablas!$A$522:$G$524,5,TRUE)),
(IF(6-$F$20=3, (VLOOKUP(3,Tablas!$A$522:$G$524,5,TRUE)),
(IF(6-$F$20=4, (VLOOKUP(3,Tablas!$A$522:$G$524,5,TRUE)),
(VLOOKUP(3,Tablas!$A$522:$G$524,5,TRUE)))))))))))),
(IF($F$18&gt;6,(IF(7-$F$20=0, (VLOOKUP(3,Tablas!$A$522:$G$524,5,TRUE)),
(IF(7-$F$20=1, (VLOOKUP(3,Tablas!$A$522:$G$524,5,TRUE)),
(IF(7-$F$20=2, (VLOOKUP(3,Tablas!$A$522:$G$524,5,TRUE)),
(IF(7-$F$20=3, (VLOOKUP(3,Tablas!$A$522:$G$524,5,TRUE)),
(IF(7-$F$20=4, (VLOOKUP(3,Tablas!$A$522:$G$524,5,TRUE)),
(VLOOKUP(3,Tablas!$A$522:$G$524,5,TRUE)))))))))))),
(IF($F$18=3,(IF(3-$F$20=0,0,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(IF(1-$F$20=1,(VLOOKUP(1,Tablas!$A$522:$G$524,5,TRUE)),0)))),0)))))))))))))))))))</f>
        <v>1447.96</v>
      </c>
      <c r="J39" s="357">
        <f>IF($F$16=1,
(IF($F$18=0, 0,
 (IF($F$20&gt;$F$18, (VLOOKUP($F$18,Tablas!$A$522:$G$524,6,TRUE)),
(IF($F$18&gt;4,(IF($F$20=0, (VLOOKUP(3,Tablas!$A$522:$G$524,6,TRUE)),
(IF($F$20=1, (VLOOKUP(3,Tablas!$A$522:$G$524,6,TRUE)),
(IF($F$20=2, (VLOOKUP(3,Tablas!$A$522:$G$524,6,TRUE)),
(VLOOKUP(3,Tablas!$A$522:$G$524,6,TRUE)))))))),
(IF($F$18=4,(IF(4-$F$20=0,(VLOOKUP(2,Tablas!$A$522:$G$524,6,TRUE)),
(IF(4-$F$20=1,(VLOOKUP(2,Tablas!$A$522:$G$524,6,TRUE)),
(IF(4-$F$20=2, (VLOOKUP(2,Tablas!$A$522:$G$524,6,TRUE)),
(VLOOKUP(3,Tablas!$A$522:$G$524,6,TRUE)))))))),
(IF($F$18=3,(IF(3-$F$20=0,(VLOOKUP(1,Tablas!$A$522:$G$524,6,TRUE)),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(IF(1-$F$20=1,(VLOOKUP(1,Tablas!$A$522:$G$524,6,TRUE)),0)))),0)))))))))))))),
(IF($F$18=0, 0,
 (IF($F$20&gt;$F$18, (VLOOKUP($F$18,Tablas!$A$522:$G$524,6,TRUE)),
(IF($F$18=4,(IF(4-$F$20=0, 0,
(IF(4-$F$20=1, (VLOOKUP(1,Tablas!$A$522:$G$524,6,TRUE)),
(IF(4-$F$20=2, (VLOOKUP(2,Tablas!$A$522:$G$524,6,TRUE)),
(IF(4-$F$20=3, (VLOOKUP(3,Tablas!$A$522:$G$524,6,TRUE)),
(IF(4-$F$20=4, (VLOOKUP(3,Tablas!$A$522:$G$524,6,TRUE)),
0)))))))))),
(IF($F$18=5,(IF(5-$F$20=0, (VLOOKUP(1,Tablas!$A$522:$G$524,6,TRUE)),
(IF(5-$F$20=1, (VLOOKUP(1,Tablas!$A$522:$G$524,6,TRUE)),
(IF(5-$F$20=2, (VLOOKUP(2,Tablas!$A$522:$G$524,6,TRUE)),
(IF(5-$F$20=3, (VLOOKUP(3,Tablas!$A$522:$G$524,6,TRUE)),
(IF(5-$F$20=4, (VLOOKUP(3,Tablas!$A$522:$G$524,6,TRUE)),
(VLOOKUP(3,Tablas!$A$522:$G$524,6,TRUE)))))))))))),
(IF($F$18=6,(IF(6-$F$20=0, (VLOOKUP(2,Tablas!$A$522:$G$524,6,TRUE)),
(IF(6-$F$20=1, (VLOOKUP(2,Tablas!$A$522:$G$524,6,TRUE)),
(IF(6-$F$20=2, (VLOOKUP(2,Tablas!$A$522:$G$524,6,TRUE)),
(IF(6-$F$20=3, (VLOOKUP(3,Tablas!$A$522:$G$524,6,TRUE)),
(IF(6-$F$20=4, (VLOOKUP(3,Tablas!$A$522:$G$524,6,TRUE)),
(VLOOKUP(3,Tablas!$A$522:$G$524,6,TRUE)))))))))))),
(IF($F$18&gt;6,(IF(7-$F$20=0, (VLOOKUP(3,Tablas!$A$522:$G$524,6,TRUE)),
(IF(7-$F$20=1, (VLOOKUP(3,Tablas!$A$522:$G$524,6,TRUE)),
(IF(7-$F$20=2, (VLOOKUP(3,Tablas!$A$522:$G$524,6,TRUE)),
(IF(7-$F$20=3, (VLOOKUP(3,Tablas!$A$522:$G$524,6,TRUE)),
(IF(7-$F$20=4, (VLOOKUP(3,Tablas!$A$522:$G$524,6,TRUE)),
(VLOOKUP(3,Tablas!$A$522:$G$524,6,TRUE)))))))))))),
(IF($F$18=3,(IF(3-$F$20=0,0,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(IF(1-$F$20=1,(VLOOKUP(1,Tablas!$A$522:$G$524,6,TRUE)),0)))),0)))))))))))))))))))</f>
        <v>1256.6300000000001</v>
      </c>
      <c r="K39" s="372">
        <f>IF($F$16=1,
(IF($F$18=0, 0,
 (IF($F$20&gt;$F$18, (VLOOKUP($F$18,Tablas!$A$522:$G$524,7,TRUE)),
(IF($F$18&gt;4,(IF($F$20=0, (VLOOKUP(3,Tablas!$A$522:$G$524,7,TRUE)),
(IF($F$20=1, (VLOOKUP(3,Tablas!$A$522:$G$524,7,TRUE)),
(IF($F$20=2, (VLOOKUP(3,Tablas!$A$522:$G$524,7,TRUE)),
(VLOOKUP(3,Tablas!$A$522:$G$524,7,TRUE)))))))),
(IF($F$18=4,(IF(4-$F$20=0,(VLOOKUP(2,Tablas!$A$522:$G$524,7,TRUE)),
(IF(4-$F$20=1,(VLOOKUP(2,Tablas!$A$522:$G$524,7,TRUE)),
(IF(4-$F$20=2, (VLOOKUP(2,Tablas!$A$522:$G$524,7,TRUE)),
(VLOOKUP(3,Tablas!$A$522:$G$524,7,TRUE)))))))),
(IF($F$18=3,(IF(3-$F$20=0,(VLOOKUP(1,Tablas!$A$522:$G$524,7,TRUE)),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(IF(1-$F$20=1,(VLOOKUP(1,Tablas!$A$522:$G$524,7,TRUE)),0)))),0)))))))))))))),
(IF($F$18=0, 0,
 (IF($F$20&gt;$F$18, (VLOOKUP($F$18,Tablas!$A$522:$G$524,7,TRUE)),
(IF($F$18=4,(IF(4-$F$20=0, 0,
(IF(4-$F$20=1, (VLOOKUP(1,Tablas!$A$522:$G$524,7,TRUE)),
(IF(4-$F$20=2, (VLOOKUP(2,Tablas!$A$522:$G$524,7,TRUE)),
(IF(4-$F$20=3, (VLOOKUP(3,Tablas!$A$522:$G$524,7,TRUE)),
(IF(4-$F$20=4, (VLOOKUP(3,Tablas!$A$522:$G$524,7,TRUE)),
0)))))))))),
(IF($F$18=5,(IF(5-$F$20=0, (VLOOKUP(1,Tablas!$A$522:$G$524,7,TRUE)),
(IF(5-$F$20=1, (VLOOKUP(1,Tablas!$A$522:$G$524,7,TRUE)),
(IF(5-$F$20=2, (VLOOKUP(2,Tablas!$A$522:$G$524,7,TRUE)),
(IF(5-$F$20=3, (VLOOKUP(3,Tablas!$A$522:$G$524,7,TRUE)),
(IF(5-$F$20=4, (VLOOKUP(3,Tablas!$A$522:$G$524,7,TRUE)),
(VLOOKUP(3,Tablas!$A$522:$G$524,7,TRUE)))))))))))),
(IF($F$18=6,(IF(6-$F$20=0, (VLOOKUP(2,Tablas!$A$522:$G$524,7,TRUE)),
(IF(6-$F$20=1, (VLOOKUP(2,Tablas!$A$522:$G$524,7,TRUE)),
(IF(6-$F$20=2, (VLOOKUP(2,Tablas!$A$522:$G$524,7,TRUE)),
(IF(6-$F$20=3, (VLOOKUP(3,Tablas!$A$522:$G$524,7,TRUE)),
(IF(6-$F$20=4, (VLOOKUP(3,Tablas!$A$522:$G$524,7,TRUE)),
(VLOOKUP(3,Tablas!$A$522:$G$524,7,TRUE)))))))))))),
(IF($F$18&gt;6,(IF(7-$F$20=0, (VLOOKUP(3,Tablas!$A$522:$G$524,7,TRUE)),
(IF(7-$F$20=1, (VLOOKUP(3,Tablas!$A$522:$G$524,7,TRUE)),
(IF(7-$F$20=2, (VLOOKUP(3,Tablas!$A$522:$G$524,7,TRUE)),
(IF(7-$F$20=3, (VLOOKUP(3,Tablas!$A$522:$G$524,7,TRUE)),
(IF(7-$F$20=4, (VLOOKUP(3,Tablas!$A$522:$G$524,7,TRUE)),
(VLOOKUP(3,Tablas!$A$522:$G$524,7,TRUE)))))))))))),
(IF($F$18=3,(IF(3-$F$20=0,0,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(IF(1-$F$20=1,(VLOOKUP(1,Tablas!$A$522:$G$524,7,TRUE)),0)))),0)))))))))))))))))))</f>
        <v>949.23</v>
      </c>
    </row>
    <row r="40" spans="1:12" s="124" customFormat="1" ht="18" x14ac:dyDescent="0.15">
      <c r="A40" s="180"/>
      <c r="B40" s="181"/>
      <c r="C40" s="112"/>
      <c r="D40" s="293"/>
      <c r="E40" s="373" t="s">
        <v>41</v>
      </c>
      <c r="F40" s="299"/>
      <c r="G40" s="299">
        <f>SUM(G37:G39)</f>
        <v>48859.64</v>
      </c>
      <c r="H40" s="299">
        <f>SUM(H37:H39)</f>
        <v>42825.060000000005</v>
      </c>
      <c r="I40" s="299">
        <f>SUM(I37:I39)</f>
        <v>34143.130000000005</v>
      </c>
      <c r="J40" s="299">
        <f>SUM(J37:J39)</f>
        <v>29606.330000000005</v>
      </c>
      <c r="K40" s="374">
        <f>SUM(K37:K39)</f>
        <v>22371.3</v>
      </c>
      <c r="L40" s="128"/>
    </row>
    <row r="41" spans="1:12" s="124" customFormat="1" ht="18" x14ac:dyDescent="0.15">
      <c r="A41" s="438"/>
      <c r="B41" s="437"/>
      <c r="C41" s="112"/>
      <c r="D41" s="293"/>
      <c r="E41" s="370" t="s">
        <v>42</v>
      </c>
      <c r="F41" s="297"/>
      <c r="G41" s="297">
        <v>75</v>
      </c>
      <c r="H41" s="297">
        <v>75</v>
      </c>
      <c r="I41" s="297">
        <v>75</v>
      </c>
      <c r="J41" s="297">
        <v>75</v>
      </c>
      <c r="K41" s="371">
        <v>75</v>
      </c>
    </row>
    <row r="42" spans="1:12" s="128" customFormat="1" ht="18" x14ac:dyDescent="0.15">
      <c r="A42" s="438"/>
      <c r="B42" s="437"/>
      <c r="C42" s="112"/>
      <c r="D42" s="293"/>
      <c r="E42" s="370" t="s">
        <v>57</v>
      </c>
      <c r="F42" s="297"/>
      <c r="G42" s="297">
        <f>(G40+G41)*12%</f>
        <v>5872.1567999999997</v>
      </c>
      <c r="H42" s="297">
        <f t="shared" ref="H42:I42" si="4">(H40+H41)*12%</f>
        <v>5148.0072</v>
      </c>
      <c r="I42" s="297">
        <f t="shared" si="4"/>
        <v>4106.1756000000005</v>
      </c>
      <c r="J42" s="297">
        <f t="shared" ref="J42:K42" si="5">(J40+J41)*12%</f>
        <v>3561.7596000000003</v>
      </c>
      <c r="K42" s="371">
        <f t="shared" si="5"/>
        <v>2693.556</v>
      </c>
    </row>
    <row r="43" spans="1:12" s="124" customFormat="1" ht="18" x14ac:dyDescent="0.15">
      <c r="A43" s="153"/>
      <c r="B43" s="169"/>
      <c r="C43" s="112"/>
      <c r="D43" s="302"/>
      <c r="E43" s="381" t="s">
        <v>53</v>
      </c>
      <c r="F43" s="360"/>
      <c r="G43" s="360">
        <f>SUM(G40:G42)</f>
        <v>54806.796799999996</v>
      </c>
      <c r="H43" s="360">
        <f>SUM(H40:H42)</f>
        <v>48048.067200000005</v>
      </c>
      <c r="I43" s="360">
        <f>SUM(I40:I42)</f>
        <v>38324.305600000007</v>
      </c>
      <c r="J43" s="360">
        <f>SUM(J40:J42)</f>
        <v>33243.089600000007</v>
      </c>
      <c r="K43" s="382">
        <f>SUM(K40:K42)</f>
        <v>25139.856</v>
      </c>
    </row>
    <row r="44" spans="1:12" s="124" customFormat="1" ht="18" x14ac:dyDescent="0.15">
      <c r="A44" s="153"/>
      <c r="B44" s="169"/>
      <c r="C44" s="117"/>
      <c r="D44" s="302"/>
      <c r="E44" s="375" t="s">
        <v>54</v>
      </c>
      <c r="F44" s="358"/>
      <c r="G44" s="358">
        <f>G40+G42 - G41*12%</f>
        <v>54722.796799999996</v>
      </c>
      <c r="H44" s="358">
        <f t="shared" ref="H44:I44" si="6">H40+H42 - H41*12%</f>
        <v>47964.067200000005</v>
      </c>
      <c r="I44" s="358">
        <f t="shared" si="6"/>
        <v>38240.305600000007</v>
      </c>
      <c r="J44" s="358">
        <f t="shared" ref="J44:K44" si="7">J40+J42 - J41*12%</f>
        <v>33159.089600000007</v>
      </c>
      <c r="K44" s="376">
        <f t="shared" si="7"/>
        <v>25055.856</v>
      </c>
    </row>
    <row r="45" spans="1:12" s="124" customFormat="1" ht="18" x14ac:dyDescent="0.2">
      <c r="A45" s="153"/>
      <c r="B45" s="179"/>
      <c r="C45" s="117"/>
      <c r="D45" s="303"/>
      <c r="E45" s="375" t="s">
        <v>46</v>
      </c>
      <c r="F45" s="358"/>
      <c r="G45" s="358">
        <f>G43+G44</f>
        <v>109529.59359999999</v>
      </c>
      <c r="H45" s="358">
        <f t="shared" ref="H45:I45" si="8">H43+H44</f>
        <v>96012.13440000001</v>
      </c>
      <c r="I45" s="358">
        <f t="shared" si="8"/>
        <v>76564.611200000014</v>
      </c>
      <c r="J45" s="358">
        <f t="shared" ref="J45:K45" si="9">J43+J44</f>
        <v>66402.179200000013</v>
      </c>
      <c r="K45" s="376">
        <f t="shared" si="9"/>
        <v>50195.712</v>
      </c>
      <c r="L45" s="128"/>
    </row>
    <row r="46" spans="1:12" s="124" customFormat="1" ht="18" x14ac:dyDescent="0.2">
      <c r="A46" s="153"/>
      <c r="B46" s="179"/>
      <c r="C46" s="132"/>
      <c r="D46" s="303"/>
      <c r="E46" s="421" t="s">
        <v>43</v>
      </c>
      <c r="F46" s="422"/>
      <c r="G46" s="377">
        <f>IF($F$16=1,IF($F$18=0,0,IF($F$20=0,0,IF($F$20=1,(VLOOKUP(1,Tablas!$A$522:$G$524,3,TRUE)),(VLOOKUP(2,Tablas!$A$522:$G$524,3,TRUE))))),
IF($F$18=0,0,IF($F$20=0,0,IF($F$20=1,(VLOOKUP(1,Tablas!$A$522:$G$524,3,TRUE)),IF($F$20=2,(VLOOKUP(2,Tablas!$A$522:$G$524,3,TRUE)), (VLOOKUP(3,Tablas!$A$522:$G$524,3,TRUE)))))))</f>
        <v>3401.54</v>
      </c>
      <c r="H46" s="377">
        <f>IF($F$16=1,IF($F$18=0,0,IF($F$20=0,0,IF($F$20=1,(VLOOKUP(1,Tablas!$A$522:$G$524,4,TRUE)),(VLOOKUP(2,Tablas!$A$522:$G$524,4,TRUE))))),
IF($F$18=0,0,IF($F$20=0,0,IF($F$20=1,(VLOOKUP(1,Tablas!$A$522:$G$524,4,TRUE)),IF($F$20=2,(VLOOKUP(2,Tablas!$A$522:$G$524,4,TRUE)), (VLOOKUP(3,Tablas!$A$522:$G$524,4,TRUE)))))))</f>
        <v>2981.78</v>
      </c>
      <c r="I46" s="377">
        <f>IF($F$16=1,IF($F$18=0,0,IF($F$20=0,0,IF($F$20=1,(VLOOKUP(1,Tablas!$A$522:$G$524,5,TRUE)),(VLOOKUP(2,Tablas!$A$522:$G$524,5,TRUE))))),
IF($F$18=0,0,IF($F$20=0,0,IF($F$20=1,(VLOOKUP(1,Tablas!$A$522:$G$524,5,TRUE)),IF($F$20=2,(VLOOKUP(2,Tablas!$A$522:$G$524,5,TRUE)), (VLOOKUP(3,Tablas!$A$522:$G$524,5,TRUE)))))))</f>
        <v>2461.3200000000002</v>
      </c>
      <c r="J46" s="377">
        <f>IF($F$16=1,IF($F$18=0,0,IF($F$20=0,0,IF($F$20=1,(VLOOKUP(1,Tablas!$A$522:$G$524,6,TRUE)),(VLOOKUP(2,Tablas!$A$522:$G$524,6,TRUE))))),
IF($F$18=0,0,IF($F$20=0,0,IF($F$20=1,(VLOOKUP(1,Tablas!$A$522:$G$524,6,TRUE)),IF($F$20=2,(VLOOKUP(2,Tablas!$A$522:$G$524,6,TRUE)), (VLOOKUP(3,Tablas!$A$522:$G$524,6,TRUE)))))))</f>
        <v>2134.84</v>
      </c>
      <c r="K46" s="378">
        <f>IF($F$16=1,IF($F$18=0,0,IF($F$20=0,0,IF($F$20=1,(VLOOKUP(1,Tablas!$A$522:$G$524,7,TRUE)),(VLOOKUP(2,Tablas!$A$522:$G$524,7,TRUE))))),
IF($F$18=0,0,IF($F$20=0,0,IF($F$20=1,(VLOOKUP(1,Tablas!$A$522:$G$524,7,TRUE)),IF($F$20=2,(VLOOKUP(2,Tablas!$A$522:$G$524,7,TRUE)), (VLOOKUP(3,Tablas!$A$522:$G$524,7,TRUE)))))))</f>
        <v>1613.3200000000002</v>
      </c>
    </row>
    <row r="47" spans="1:12" s="124" customFormat="1" ht="18" x14ac:dyDescent="0.2">
      <c r="A47" s="153"/>
      <c r="B47" s="179"/>
      <c r="C47" s="132"/>
      <c r="D47" s="303"/>
      <c r="E47" s="205"/>
      <c r="F47" s="205"/>
      <c r="G47" s="205"/>
      <c r="H47" s="205"/>
      <c r="I47" s="205"/>
      <c r="J47" s="296"/>
      <c r="K47" s="296"/>
    </row>
    <row r="48" spans="1:12" s="124" customFormat="1" ht="18" x14ac:dyDescent="0.2">
      <c r="A48" s="153"/>
      <c r="B48" s="179"/>
      <c r="C48" s="132"/>
      <c r="D48" s="305"/>
      <c r="E48" s="429" t="s">
        <v>44</v>
      </c>
      <c r="F48" s="429"/>
      <c r="G48" s="429"/>
      <c r="H48" s="429"/>
      <c r="I48" s="429"/>
      <c r="J48" s="429"/>
      <c r="K48" s="429"/>
    </row>
    <row r="49" spans="1:12" s="128" customFormat="1" ht="18" x14ac:dyDescent="0.2">
      <c r="A49" s="153"/>
      <c r="B49" s="179"/>
      <c r="C49" s="106"/>
      <c r="D49" s="305"/>
      <c r="E49" s="367" t="s">
        <v>39</v>
      </c>
      <c r="F49" s="379"/>
      <c r="G49" s="379">
        <f>VLOOKUP($I$16,Tablas!$A$680:$G$746,3,TRUE)</f>
        <v>9125.0500000000011</v>
      </c>
      <c r="H49" s="379">
        <f>VLOOKUP($I$16,Tablas!$A$680:$G$746,4,TRUE)</f>
        <v>7998.1</v>
      </c>
      <c r="I49" s="379">
        <f>VLOOKUP($I$16,Tablas!$A$680:$G$746,5,TRUE)</f>
        <v>6353.05</v>
      </c>
      <c r="J49" s="379">
        <f>VLOOKUP($I$16,Tablas!$A$680:$G$746,6,TRUE)</f>
        <v>5508.8</v>
      </c>
      <c r="K49" s="380">
        <f>VLOOKUP($I$16,Tablas!$A$680:$G$746,7,TRUE)</f>
        <v>4162.6750000000002</v>
      </c>
      <c r="L49" s="124"/>
    </row>
    <row r="50" spans="1:12" s="124" customFormat="1" ht="18" x14ac:dyDescent="0.2">
      <c r="A50" s="153"/>
      <c r="B50" s="169"/>
      <c r="C50" s="106"/>
      <c r="D50" s="305"/>
      <c r="E50" s="370" t="s">
        <v>40</v>
      </c>
      <c r="F50" s="297"/>
      <c r="G50" s="297">
        <f>IF($F$16=1,0,(VLOOKUP($I$18,Tablas!$A$680:$G$746,3,TRUE)))</f>
        <v>15188.250000000002</v>
      </c>
      <c r="H50" s="297">
        <f>IF($F$16=1,0,(VLOOKUP($I$18,Tablas!$A$680:$G$746,4,TRUE)))</f>
        <v>13312.750000000002</v>
      </c>
      <c r="I50" s="297">
        <f>IF($F$16=1,0,(VLOOKUP($I$18,Tablas!$A$680:$G$746,5,TRUE)))</f>
        <v>10611.425000000001</v>
      </c>
      <c r="J50" s="297">
        <f>IF($F$16=1,0,(VLOOKUP($I$18,Tablas!$A$680:$G$746,6,TRUE)))</f>
        <v>9200.9500000000007</v>
      </c>
      <c r="K50" s="371">
        <f>IF($F$16=1,0,(VLOOKUP($I$18,Tablas!$A$680:$G$746,7,TRUE)))</f>
        <v>6952.55</v>
      </c>
      <c r="L50" s="128"/>
    </row>
    <row r="51" spans="1:12" s="124" customFormat="1" ht="18" x14ac:dyDescent="0.2">
      <c r="A51" s="153"/>
      <c r="B51" s="179"/>
      <c r="C51" s="106"/>
      <c r="D51" s="305"/>
      <c r="E51" s="370" t="s">
        <v>55</v>
      </c>
      <c r="F51" s="297"/>
      <c r="G51" s="297">
        <f>IF($F$16=1,
(IF($F$18=0, 0,
 (IF($F$20&gt;$F$18, (VLOOKUP($F$18,Tablas!$A$747:$G$749,3,TRUE)),
(IF($F$18&gt;4,(IF($F$20=0, (VLOOKUP(3,Tablas!$A$747:$G$749,3,TRUE)),
(IF($F$20=1, (VLOOKUP(3,Tablas!$A$747:$G$749,3,TRUE)),
(IF($F$20=2, (VLOOKUP(3,Tablas!$A$747:$G$749,3,TRUE)),
(VLOOKUP(3,Tablas!$A$747:$G$749,3,TRUE)))))))),
(IF($F$18=4,(IF(4-$F$20=0,(VLOOKUP(2,Tablas!$A$747:$G$749,3,TRUE)),
(IF(4-$F$20=1,(VLOOKUP(2,Tablas!$A$747:$G$749,3,TRUE)),
(IF(4-$F$20=2, (VLOOKUP(2,Tablas!$A$747:$G$749,3,TRUE)),
(VLOOKUP(3,Tablas!$A$747:$G$749,3,TRUE)))))))),
(IF($F$18=3,(IF(3-$F$20=0,(VLOOKUP(1,Tablas!$A$747:$G$749,3,TRUE)),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(IF(1-$F$20=1,(VLOOKUP(1,Tablas!$A$747:$G$749,3,TRUE)),0)))),0)))))))))))))),
(IF($F$18=0, 0,
 (IF($F$20&gt;$F$18, (VLOOKUP($F$18,Tablas!$A$747:$G$749,3,TRUE)),
(IF($F$18=4,(IF(4-$F$20=0, 0,
(IF(4-$F$20=1, (VLOOKUP(1,Tablas!$A$747:$G$749,3,TRUE)),
(IF(4-$F$20=2, (VLOOKUP(2,Tablas!$A$747:$G$749,3,TRUE)),
(IF(4-$F$20=3, (VLOOKUP(3,Tablas!$A$747:$G$749,3,TRUE)),
(IF(4-$F$20=4, (VLOOKUP(3,Tablas!$A$747:$G$749,3,TRUE)),
0)))))))))),
(IF($F$18=5,(IF(5-$F$20=0, (VLOOKUP(1,Tablas!$A$747:$G$749,3,TRUE)),
(IF(5-$F$20=1, (VLOOKUP(1,Tablas!$A$747:$G$749,3,TRUE)),
(IF(5-$F$20=2, (VLOOKUP(2,Tablas!$A$747:$G$749,3,TRUE)),
(IF(5-$F$20=3, (VLOOKUP(3,Tablas!$A$747:$G$749,3,TRUE)),
(IF(5-$F$20=4, (VLOOKUP(3,Tablas!$A$747:$G$749,3,TRUE)),
(VLOOKUP(3,Tablas!$A$747:$G$749,3,TRUE)))))))))))),
(IF($F$18=6,(IF(6-$F$20=0, (VLOOKUP(2,Tablas!$A$747:$G$749,3,TRUE)),
(IF(6-$F$20=1, (VLOOKUP(2,Tablas!$A$747:$G$749,3,TRUE)),
(IF(6-$F$20=2, (VLOOKUP(2,Tablas!$A$747:$G$749,3,TRUE)),
(IF(6-$F$20=3, (VLOOKUP(3,Tablas!$A$747:$G$749,3,TRUE)),
(IF(6-$F$20=4, (VLOOKUP(3,Tablas!$A$747:$G$749,3,TRUE)),
(VLOOKUP(3,Tablas!$A$747:$G$749,3,TRUE)))))))))))),
(IF($F$18&gt;6,(IF(7-$F$20=0, (VLOOKUP(3,Tablas!$A$747:$G$749,3,TRUE)),
(IF(7-$F$20=1, (VLOOKUP(3,Tablas!$A$747:$G$749,3,TRUE)),
(IF(7-$F$20=2, (VLOOKUP(3,Tablas!$A$747:$G$749,3,TRUE)),
(IF(7-$F$20=3, (VLOOKUP(3,Tablas!$A$747:$G$749,3,TRUE)),
(IF(7-$F$20=4, (VLOOKUP(3,Tablas!$A$747:$G$749,3,TRUE)),
(VLOOKUP(3,Tablas!$A$747:$G$749,3,TRUE)))))))))))),
(IF($F$18=3,(IF(3-$F$20=0,0,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(IF(1-$F$20=1,(VLOOKUP(1,Tablas!$A$747:$G$749,3,TRUE)),0)))),0)))))))))))))))))))</f>
        <v>1038.4000000000001</v>
      </c>
      <c r="H51" s="297">
        <f>IF($F$16=1,
(IF($F$18=0, 0,
 (IF($F$20&gt;$F$18, (VLOOKUP($F$18,Tablas!$A$747:$G$749,4,TRUE)),
(IF($F$18&gt;4,(IF($F$20=0, (VLOOKUP(3,Tablas!$A$747:$G$749,4,TRUE)),
(IF($F$20=1, (VLOOKUP(3,Tablas!$A$747:$G$749,4,TRUE)),
(IF($F$20=2, (VLOOKUP(3,Tablas!$A$747:$G$749,4,TRUE)),
(VLOOKUP(3,Tablas!$A$747:$G$749,4,TRUE)))))))),
(IF($F$18=4,(IF(4-$F$20=0,(VLOOKUP(2,Tablas!$A$747:$G$749,4,TRUE)),
(IF(4-$F$20=1,(VLOOKUP(2,Tablas!$A$747:$G$749,4,TRUE)),
(IF(4-$F$20=2, (VLOOKUP(2,Tablas!$A$747:$G$749,4,TRUE)),
(VLOOKUP(3,Tablas!$A$747:$G$749,4,TRUE)))))))),
(IF($F$18=3,(IF(3-$F$20=0,(VLOOKUP(1,Tablas!$A$747:$G$749,4,TRUE)),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(IF(1-$F$20=1,(VLOOKUP(1,Tablas!$A$747:$G$749,4,TRUE)),0)))),0)))))))))))))),
(IF($F$18=0, 0,
 (IF($F$20&gt;$F$18, (VLOOKUP($F$18,Tablas!$A$747:$G$749,4,TRUE)),
(IF($F$18=4,(IF(4-$F$20=0, 0,
(IF(4-$F$20=1, (VLOOKUP(1,Tablas!$A$747:$G$749,4,TRUE)),
(IF(4-$F$20=2, (VLOOKUP(2,Tablas!$A$747:$G$749,4,TRUE)),
(IF(4-$F$20=3, (VLOOKUP(3,Tablas!$A$747:$G$749,4,TRUE)),
(IF(4-$F$20=4, (VLOOKUP(3,Tablas!$A$747:$G$749,4,TRUE)),
0)))))))))),
(IF($F$18=5,(IF(5-$F$20=0, (VLOOKUP(1,Tablas!$A$747:$G$749,4,TRUE)),
(IF(5-$F$20=1, (VLOOKUP(1,Tablas!$A$747:$G$749,4,TRUE)),
(IF(5-$F$20=2, (VLOOKUP(2,Tablas!$A$747:$G$749,4,TRUE)),
(IF(5-$F$20=3, (VLOOKUP(3,Tablas!$A$747:$G$749,4,TRUE)),
(IF(5-$F$20=4, (VLOOKUP(3,Tablas!$A$747:$G$749,4,TRUE)),
(VLOOKUP(3,Tablas!$A$747:$G$749,4,TRUE)))))))))))),
(IF($F$18=6,(IF(6-$F$20=0, (VLOOKUP(2,Tablas!$A$747:$G$749,4,TRUE)),
(IF(6-$F$20=1, (VLOOKUP(2,Tablas!$A$747:$G$749,4,TRUE)),
(IF(6-$F$20=2, (VLOOKUP(2,Tablas!$A$747:$G$749,4,TRUE)),
(IF(6-$F$20=3, (VLOOKUP(3,Tablas!$A$747:$G$749,4,TRUE)),
(IF(6-$F$20=4, (VLOOKUP(3,Tablas!$A$747:$G$749,4,TRUE)),
(VLOOKUP(3,Tablas!$A$747:$G$749,4,TRUE)))))))))))),
(IF($F$18&gt;6,(IF(7-$F$20=0, (VLOOKUP(3,Tablas!$A$747:$G$749,4,TRUE)),
(IF(7-$F$20=1, (VLOOKUP(3,Tablas!$A$747:$G$749,4,TRUE)),
(IF(7-$F$20=2, (VLOOKUP(3,Tablas!$A$747:$G$749,4,TRUE)),
(IF(7-$F$20=3, (VLOOKUP(3,Tablas!$A$747:$G$749,4,TRUE)),
(IF(7-$F$20=4, (VLOOKUP(3,Tablas!$A$747:$G$749,4,TRUE)),
(VLOOKUP(3,Tablas!$A$747:$G$749,4,TRUE)))))))))))),
(IF($F$18=3,(IF(3-$F$20=0,0,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(IF(1-$F$20=1,(VLOOKUP(1,Tablas!$A$747:$G$749,4,TRUE)),0)))),0)))))))))))))))))))</f>
        <v>909.7</v>
      </c>
      <c r="I51" s="297">
        <f>IF($F$16=1,
(IF($F$18=0, 0,
 (IF($F$20&gt;$F$18, (VLOOKUP($F$18,Tablas!$A$747:$G$749,5,TRUE)),
(IF($F$18&gt;4,(IF($F$20=0, (VLOOKUP(3,Tablas!$A$747:$G$749,5,TRUE)),
(IF($F$20=1, (VLOOKUP(3,Tablas!$A$747:$G$749,5,TRUE)),
(IF($F$20=2, (VLOOKUP(3,Tablas!$A$747:$G$749,5,TRUE)),
(VLOOKUP(3,Tablas!$A$747:$G$749,5,TRUE)))))))),
(IF($F$18=4,(IF(4-$F$20=0,(VLOOKUP(2,Tablas!$A$747:$G$749,5,TRUE)),
(IF(4-$F$20=1,(VLOOKUP(2,Tablas!$A$747:$G$749,5,TRUE)),
(IF(4-$F$20=2, (VLOOKUP(2,Tablas!$A$747:$G$749,5,TRUE)),
(VLOOKUP(3,Tablas!$A$747:$G$749,5,TRUE)))))))),
(IF($F$18=3,(IF(3-$F$20=0,(VLOOKUP(1,Tablas!$A$747:$G$749,5,TRUE)),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(IF(1-$F$20=1,(VLOOKUP(1,Tablas!$A$747:$G$749,5,TRUE)),0)))),0)))))))))))))),
(IF($F$18=0, 0,
 (IF($F$20&gt;$F$18, (VLOOKUP($F$18,Tablas!$A$747:$G$749,5,TRUE)),
(IF($F$18=4,(IF(4-$F$20=0, 0,
(IF(4-$F$20=1, (VLOOKUP(1,Tablas!$A$747:$G$749,5,TRUE)),
(IF(4-$F$20=2, (VLOOKUP(2,Tablas!$A$747:$G$749,5,TRUE)),
(IF(4-$F$20=3, (VLOOKUP(3,Tablas!$A$747:$G$749,5,TRUE)),
(IF(4-$F$20=4, (VLOOKUP(3,Tablas!$A$747:$G$749,5,TRUE)),
0)))))))))),
(IF($F$18=5,(IF(5-$F$20=0, (VLOOKUP(1,Tablas!$A$747:$G$749,5,TRUE)),
(IF(5-$F$20=1, (VLOOKUP(1,Tablas!$A$747:$G$749,5,TRUE)),
(IF(5-$F$20=2, (VLOOKUP(2,Tablas!$A$747:$G$749,5,TRUE)),
(IF(5-$F$20=3, (VLOOKUP(3,Tablas!$A$747:$G$749,5,TRUE)),
(IF(5-$F$20=4, (VLOOKUP(3,Tablas!$A$747:$G$749,5,TRUE)),
(VLOOKUP(3,Tablas!$A$747:$G$749,5,TRUE)))))))))))),
(IF($F$18=6,(IF(6-$F$20=0, (VLOOKUP(2,Tablas!$A$747:$G$749,5,TRUE)),
(IF(6-$F$20=1, (VLOOKUP(2,Tablas!$A$747:$G$749,5,TRUE)),
(IF(6-$F$20=2, (VLOOKUP(2,Tablas!$A$747:$G$749,5,TRUE)),
(IF(6-$F$20=3, (VLOOKUP(3,Tablas!$A$747:$G$749,5,TRUE)),
(IF(6-$F$20=4, (VLOOKUP(3,Tablas!$A$747:$G$749,5,TRUE)),
(VLOOKUP(3,Tablas!$A$747:$G$749,5,TRUE)))))))))))),
(IF($F$18&gt;6,(IF(7-$F$20=0, (VLOOKUP(3,Tablas!$A$747:$G$749,5,TRUE)),
(IF(7-$F$20=1, (VLOOKUP(3,Tablas!$A$747:$G$749,5,TRUE)),
(IF(7-$F$20=2, (VLOOKUP(3,Tablas!$A$747:$G$749,5,TRUE)),
(IF(7-$F$20=3, (VLOOKUP(3,Tablas!$A$747:$G$749,5,TRUE)),
(IF(7-$F$20=4, (VLOOKUP(3,Tablas!$A$747:$G$749,5,TRUE)),
(VLOOKUP(3,Tablas!$A$747:$G$749,5,TRUE)))))))))))),
(IF($F$18=3,(IF(3-$F$20=0,0,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(IF(1-$F$20=1,(VLOOKUP(1,Tablas!$A$747:$G$749,5,TRUE)),0)))),0)))))))))))))))))))</f>
        <v>751.30000000000007</v>
      </c>
      <c r="J51" s="297">
        <f>IF($F$16=1,
(IF($F$18=0, 0,
 (IF($F$20&gt;$F$18, (VLOOKUP($F$18,Tablas!$A$747:$G$749,6,TRUE)),
(IF($F$18&gt;4,(IF($F$20=0, (VLOOKUP(3,Tablas!$A$747:$G$749,6,TRUE)),
(IF($F$20=1, (VLOOKUP(3,Tablas!$A$747:$G$749,6,TRUE)),
(IF($F$20=2, (VLOOKUP(3,Tablas!$A$747:$G$749,6,TRUE)),
(VLOOKUP(3,Tablas!$A$747:$G$749,6,TRUE)))))))),
(IF($F$18=4,(IF(4-$F$20=0,(VLOOKUP(2,Tablas!$A$747:$G$749,6,TRUE)),
(IF(4-$F$20=1,(VLOOKUP(2,Tablas!$A$747:$G$749,6,TRUE)),
(IF(4-$F$20=2, (VLOOKUP(2,Tablas!$A$747:$G$749,6,TRUE)),
(VLOOKUP(3,Tablas!$A$747:$G$749,6,TRUE)))))))),
(IF($F$18=3,(IF(3-$F$20=0,(VLOOKUP(1,Tablas!$A$747:$G$749,6,TRUE)),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(IF(1-$F$20=1,(VLOOKUP(1,Tablas!$A$747:$G$749,6,TRUE)),0)))),0)))))))))))))),
(IF($F$18=0, 0,
 (IF($F$20&gt;$F$18, (VLOOKUP($F$18,Tablas!$A$747:$G$749,6,TRUE)),
(IF($F$18=4,(IF(4-$F$20=0, 0,
(IF(4-$F$20=1, (VLOOKUP(1,Tablas!$A$747:$G$749,6,TRUE)),
(IF(4-$F$20=2, (VLOOKUP(2,Tablas!$A$747:$G$749,6,TRUE)),
(IF(4-$F$20=3, (VLOOKUP(3,Tablas!$A$747:$G$749,6,TRUE)),
(IF(4-$F$20=4, (VLOOKUP(3,Tablas!$A$747:$G$749,6,TRUE)),
0)))))))))),
(IF($F$18=5,(IF(5-$F$20=0, (VLOOKUP(1,Tablas!$A$747:$G$749,6,TRUE)),
(IF(5-$F$20=1, (VLOOKUP(1,Tablas!$A$747:$G$749,6,TRUE)),
(IF(5-$F$20=2, (VLOOKUP(2,Tablas!$A$747:$G$749,6,TRUE)),
(IF(5-$F$20=3, (VLOOKUP(3,Tablas!$A$747:$G$749,6,TRUE)),
(IF(5-$F$20=4, (VLOOKUP(3,Tablas!$A$747:$G$749,6,TRUE)),
(VLOOKUP(3,Tablas!$A$747:$G$749,6,TRUE)))))))))))),
(IF($F$18=6,(IF(6-$F$20=0, (VLOOKUP(2,Tablas!$A$747:$G$749,6,TRUE)),
(IF(6-$F$20=1, (VLOOKUP(2,Tablas!$A$747:$G$749,6,TRUE)),
(IF(6-$F$20=2, (VLOOKUP(2,Tablas!$A$747:$G$749,6,TRUE)),
(IF(6-$F$20=3, (VLOOKUP(3,Tablas!$A$747:$G$749,6,TRUE)),
(IF(6-$F$20=4, (VLOOKUP(3,Tablas!$A$747:$G$749,6,TRUE)),
(VLOOKUP(3,Tablas!$A$747:$G$749,6,TRUE)))))))))))),
(IF($F$18&gt;6,(IF(7-$F$20=0, (VLOOKUP(3,Tablas!$A$747:$G$749,6,TRUE)),
(IF(7-$F$20=1, (VLOOKUP(3,Tablas!$A$747:$G$749,6,TRUE)),
(IF(7-$F$20=2, (VLOOKUP(3,Tablas!$A$747:$G$749,6,TRUE)),
(IF(7-$F$20=3, (VLOOKUP(3,Tablas!$A$747:$G$749,6,TRUE)),
(IF(7-$F$20=4, (VLOOKUP(3,Tablas!$A$747:$G$749,6,TRUE)),
(VLOOKUP(3,Tablas!$A$747:$G$749,6,TRUE)))))))))))),
(IF($F$18=3,(IF(3-$F$20=0,0,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(IF(1-$F$20=1,(VLOOKUP(1,Tablas!$A$747:$G$749,6,TRUE)),0)))),0)))))))))))))))))))</f>
        <v>652.02500000000009</v>
      </c>
      <c r="K51" s="371">
        <f>IF($F$16=1,
(IF($F$18=0, 0,
 (IF($F$20&gt;$F$18, (VLOOKUP($F$18,Tablas!$A$747:$G$749,7,TRUE)),
(IF($F$18&gt;4,(IF($F$20=0, (VLOOKUP(3,Tablas!$A$747:$G$749,7,TRUE)),
(IF($F$20=1, (VLOOKUP(3,Tablas!$A$747:$G$749,7,TRUE)),
(IF($F$20=2, (VLOOKUP(3,Tablas!$A$747:$G$749,7,TRUE)),
(VLOOKUP(3,Tablas!$A$747:$G$749,7,TRUE)))))))),
(IF($F$18=4,(IF(4-$F$20=0,(VLOOKUP(2,Tablas!$A$747:$G$749,7,TRUE)),
(IF(4-$F$20=1,(VLOOKUP(2,Tablas!$A$747:$G$749,7,TRUE)),
(IF(4-$F$20=2, (VLOOKUP(2,Tablas!$A$747:$G$749,7,TRUE)),
(VLOOKUP(3,Tablas!$A$747:$G$749,7,TRUE)))))))),
(IF($F$18=3,(IF(3-$F$20=0,(VLOOKUP(1,Tablas!$A$747:$G$749,7,TRUE)),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(IF(1-$F$20=1,(VLOOKUP(1,Tablas!$A$747:$G$749,7,TRUE)),0)))),0)))))))))))))),
(IF($F$18=0, 0,
 (IF($F$20&gt;$F$18, (VLOOKUP($F$18,Tablas!$A$747:$G$749,7,TRUE)),
(IF($F$18=4,(IF(4-$F$20=0, 0,
(IF(4-$F$20=1, (VLOOKUP(1,Tablas!$A$747:$G$749,7,TRUE)),
(IF(4-$F$20=2, (VLOOKUP(2,Tablas!$A$747:$G$749,7,TRUE)),
(IF(4-$F$20=3, (VLOOKUP(3,Tablas!$A$747:$G$749,7,TRUE)),
(IF(4-$F$20=4, (VLOOKUP(3,Tablas!$A$747:$G$749,7,TRUE)),
0)))))))))),
(IF($F$18=5,(IF(5-$F$20=0, (VLOOKUP(1,Tablas!$A$747:$G$749,7,TRUE)),
(IF(5-$F$20=1, (VLOOKUP(1,Tablas!$A$747:$G$749,7,TRUE)),
(IF(5-$F$20=2, (VLOOKUP(2,Tablas!$A$747:$G$749,7,TRUE)),
(IF(5-$F$20=3, (VLOOKUP(3,Tablas!$A$747:$G$749,7,TRUE)),
(IF(5-$F$20=4, (VLOOKUP(3,Tablas!$A$747:$G$749,7,TRUE)),
(VLOOKUP(3,Tablas!$A$747:$G$749,7,TRUE)))))))))))),
(IF($F$18=6,(IF(6-$F$20=0, (VLOOKUP(2,Tablas!$A$747:$G$749,7,TRUE)),
(IF(6-$F$20=1, (VLOOKUP(2,Tablas!$A$747:$G$749,7,TRUE)),
(IF(6-$F$20=2, (VLOOKUP(2,Tablas!$A$747:$G$749,7,TRUE)),
(IF(6-$F$20=3, (VLOOKUP(3,Tablas!$A$747:$G$749,7,TRUE)),
(IF(6-$F$20=4, (VLOOKUP(3,Tablas!$A$747:$G$749,7,TRUE)),
(VLOOKUP(3,Tablas!$A$747:$G$749,7,TRUE)))))))))))),
(IF($F$18&gt;6,(IF(7-$F$20=0, (VLOOKUP(3,Tablas!$A$747:$G$749,7,TRUE)),
(IF(7-$F$20=1, (VLOOKUP(3,Tablas!$A$747:$G$749,7,TRUE)),
(IF(7-$F$20=2, (VLOOKUP(3,Tablas!$A$747:$G$749,7,TRUE)),
(IF(7-$F$20=3, (VLOOKUP(3,Tablas!$A$747:$G$749,7,TRUE)),
(IF(7-$F$20=4, (VLOOKUP(3,Tablas!$A$747:$G$749,7,TRUE)),
(VLOOKUP(3,Tablas!$A$747:$G$749,7,TRUE)))))))))))),
(IF($F$18=3,(IF(3-$F$20=0,0,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(IF(1-$F$20=1,(VLOOKUP(1,Tablas!$A$747:$G$749,7,TRUE)),0)))),0)))))))))))))))))))</f>
        <v>492.52500000000003</v>
      </c>
    </row>
    <row r="52" spans="1:12" s="124" customFormat="1" ht="18" x14ac:dyDescent="0.2">
      <c r="A52" s="153"/>
      <c r="B52" s="169"/>
      <c r="C52" s="106"/>
      <c r="D52" s="305"/>
      <c r="E52" s="423" t="s">
        <v>41</v>
      </c>
      <c r="F52" s="424"/>
      <c r="G52" s="299">
        <f>SUM(G49:G51)</f>
        <v>25351.700000000004</v>
      </c>
      <c r="H52" s="299">
        <f>SUM(H49:H51)</f>
        <v>22220.550000000003</v>
      </c>
      <c r="I52" s="299">
        <f>SUM(I49:I51)</f>
        <v>17715.775000000001</v>
      </c>
      <c r="J52" s="299">
        <f>SUM(J49:J51)</f>
        <v>15361.775</v>
      </c>
      <c r="K52" s="374">
        <f>SUM(K49:K51)</f>
        <v>11607.75</v>
      </c>
    </row>
    <row r="53" spans="1:12" s="124" customFormat="1" ht="18" x14ac:dyDescent="0.2">
      <c r="A53" s="153"/>
      <c r="B53" s="179"/>
      <c r="C53" s="106"/>
      <c r="D53" s="305"/>
      <c r="E53" s="432" t="s">
        <v>42</v>
      </c>
      <c r="F53" s="433"/>
      <c r="G53" s="297">
        <v>75</v>
      </c>
      <c r="H53" s="297">
        <v>75</v>
      </c>
      <c r="I53" s="297">
        <v>75</v>
      </c>
      <c r="J53" s="297">
        <v>75</v>
      </c>
      <c r="K53" s="371">
        <v>75</v>
      </c>
    </row>
    <row r="54" spans="1:12" s="128" customFormat="1" ht="18" x14ac:dyDescent="0.2">
      <c r="A54" s="153"/>
      <c r="B54" s="179"/>
      <c r="C54" s="106"/>
      <c r="D54" s="305"/>
      <c r="E54" s="370" t="s">
        <v>57</v>
      </c>
      <c r="F54" s="297"/>
      <c r="G54" s="297">
        <f>(G52+G53)*12%</f>
        <v>3051.2040000000006</v>
      </c>
      <c r="H54" s="297">
        <f t="shared" ref="H54:I54" si="10">(H52+H53)*12%</f>
        <v>2675.4660000000003</v>
      </c>
      <c r="I54" s="297">
        <f t="shared" si="10"/>
        <v>2134.893</v>
      </c>
      <c r="J54" s="297">
        <f t="shared" ref="J54:K54" si="11">(J52+J53)*12%</f>
        <v>1852.4129999999998</v>
      </c>
      <c r="K54" s="371">
        <f t="shared" si="11"/>
        <v>1401.9299999999998</v>
      </c>
      <c r="L54" s="124"/>
    </row>
    <row r="55" spans="1:12" ht="18" x14ac:dyDescent="0.2">
      <c r="A55" s="153"/>
      <c r="B55" s="179"/>
      <c r="C55" s="106"/>
      <c r="D55" s="305"/>
      <c r="E55" s="381" t="s">
        <v>53</v>
      </c>
      <c r="F55" s="360"/>
      <c r="G55" s="360">
        <f>SUM(G52:G54)</f>
        <v>28477.904000000006</v>
      </c>
      <c r="H55" s="360">
        <f>SUM(H52:H54)</f>
        <v>24971.016000000003</v>
      </c>
      <c r="I55" s="360">
        <f>SUM(I52:I54)</f>
        <v>19925.668000000001</v>
      </c>
      <c r="J55" s="360">
        <f>SUM(J52:J54)</f>
        <v>17289.187999999998</v>
      </c>
      <c r="K55" s="382">
        <f>SUM(K52:K54)</f>
        <v>13084.68</v>
      </c>
      <c r="L55" s="124"/>
    </row>
    <row r="56" spans="1:12" ht="18" x14ac:dyDescent="0.2">
      <c r="A56" s="180"/>
      <c r="B56" s="181"/>
      <c r="C56" s="106"/>
      <c r="D56" s="305"/>
      <c r="E56" s="375" t="s">
        <v>45</v>
      </c>
      <c r="F56" s="358"/>
      <c r="G56" s="358">
        <f>G52+G54 - G53*12%</f>
        <v>28393.904000000006</v>
      </c>
      <c r="H56" s="358">
        <f t="shared" ref="H56:I56" si="12">H52+H54 - H53*12%</f>
        <v>24887.016000000003</v>
      </c>
      <c r="I56" s="358">
        <f t="shared" si="12"/>
        <v>19841.668000000001</v>
      </c>
      <c r="J56" s="358">
        <f t="shared" ref="J56:K56" si="13">J52+J54 - J53*12%</f>
        <v>17205.187999999998</v>
      </c>
      <c r="K56" s="376">
        <f t="shared" si="13"/>
        <v>13000.68</v>
      </c>
      <c r="L56" s="128"/>
    </row>
    <row r="57" spans="1:12" ht="18" x14ac:dyDescent="0.2">
      <c r="A57" s="153"/>
      <c r="B57" s="168"/>
      <c r="C57" s="106"/>
      <c r="D57" s="305"/>
      <c r="E57" s="375" t="s">
        <v>46</v>
      </c>
      <c r="F57" s="358"/>
      <c r="G57" s="358">
        <f>G55+(G56*3)</f>
        <v>113659.61600000002</v>
      </c>
      <c r="H57" s="358">
        <f t="shared" ref="H57:I57" si="14">H55+(H56*3)</f>
        <v>99632.064000000013</v>
      </c>
      <c r="I57" s="358">
        <f t="shared" si="14"/>
        <v>79450.672000000006</v>
      </c>
      <c r="J57" s="358">
        <f t="shared" ref="J57:K57" si="15">J55+(J56*3)</f>
        <v>68904.751999999993</v>
      </c>
      <c r="K57" s="376">
        <f t="shared" si="15"/>
        <v>52086.720000000001</v>
      </c>
      <c r="L57" s="124"/>
    </row>
    <row r="58" spans="1:12" ht="18" x14ac:dyDescent="0.2">
      <c r="A58" s="153"/>
      <c r="B58" s="179"/>
      <c r="C58" s="106"/>
      <c r="D58" s="305"/>
      <c r="E58" s="421" t="s">
        <v>43</v>
      </c>
      <c r="F58" s="422"/>
      <c r="G58" s="377">
        <f>IF($F$16=1,IF($F$18=0,0,IF($F$20=0,0,IF($F$20=1,(VLOOKUP(1,Tablas!$A$747:$G$749,3,TRUE)),(VLOOKUP(2,Tablas!$A$747:$G$749,3,TRUE))))),
IF($F$18=0,0,IF($F$20=0,0,IF($F$20=1,(VLOOKUP(1,Tablas!$A$747:$G$749,3,TRUE)),IF($F$20=2,(VLOOKUP(2,Tablas!$A$747:$G$749,3,TRUE)), (VLOOKUP(3,Tablas!$A$747:$G$749,3,TRUE)))))))</f>
        <v>1764.95</v>
      </c>
      <c r="H58" s="377">
        <f>IF($F$16=1,IF($F$18=0,0,IF($F$20=0,0,IF($F$20=1,(VLOOKUP(1,Tablas!$A$747:$G$749,4,TRUE)),(VLOOKUP(2,Tablas!$A$747:$G$749,4,TRUE))))),
IF($F$18=0,0,IF($F$20=0,0,IF($F$20=1,(VLOOKUP(1,Tablas!$A$747:$G$749,4,TRUE)),IF($F$20=2,(VLOOKUP(2,Tablas!$A$747:$G$749,4,TRUE)), (VLOOKUP(3,Tablas!$A$747:$G$749,4,TRUE)))))))</f>
        <v>1547.15</v>
      </c>
      <c r="I58" s="377">
        <f>IF($F$16=1,IF($F$18=0,0,IF($F$20=0,0,IF($F$20=1,(VLOOKUP(1,Tablas!$A$747:$G$749,5,TRUE)),(VLOOKUP(2,Tablas!$A$747:$G$749,5,TRUE))))),
IF($F$18=0,0,IF($F$20=0,0,IF($F$20=1,(VLOOKUP(1,Tablas!$A$747:$G$749,5,TRUE)),IF($F$20=2,(VLOOKUP(2,Tablas!$A$747:$G$749,5,TRUE)), (VLOOKUP(3,Tablas!$A$747:$G$749,5,TRUE)))))))</f>
        <v>1277.1000000000001</v>
      </c>
      <c r="J58" s="377">
        <f>IF($F$16=1,IF($F$18=0,0,IF($F$20=0,0,IF($F$20=1,(VLOOKUP(1,Tablas!$A$747:$G$749,6,TRUE)),(VLOOKUP(2,Tablas!$A$747:$G$749,6,TRUE))))),
IF($F$18=0,0,IF($F$20=0,0,IF($F$20=1,(VLOOKUP(1,Tablas!$A$747:$G$749,6,TRUE)),IF($F$20=2,(VLOOKUP(2,Tablas!$A$747:$G$749,6,TRUE)), (VLOOKUP(3,Tablas!$A$747:$G$749,6,TRUE)))))))</f>
        <v>1107.7</v>
      </c>
      <c r="K58" s="378">
        <f>IF($F$16=1,IF($F$18=0,0,IF($F$20=0,0,IF($F$20=1,(VLOOKUP(1,Tablas!$A$747:$G$749,7,TRUE)),(VLOOKUP(2,Tablas!$A$747:$G$749,7,TRUE))))),
IF($F$18=0,0,IF($F$20=0,0,IF($F$20=1,(VLOOKUP(1,Tablas!$A$747:$G$749,7,TRUE)),IF($F$20=2,(VLOOKUP(2,Tablas!$A$747:$G$749,7,TRUE)), (VLOOKUP(3,Tablas!$A$747:$G$749,7,TRUE)))))))</f>
        <v>837.1</v>
      </c>
      <c r="L58" s="124"/>
    </row>
    <row r="59" spans="1:12" ht="18" x14ac:dyDescent="0.2">
      <c r="A59" s="153"/>
      <c r="B59" s="169"/>
      <c r="C59" s="106"/>
      <c r="D59" s="305"/>
      <c r="E59" s="205"/>
      <c r="F59" s="205"/>
      <c r="G59" s="205"/>
      <c r="H59" s="205"/>
      <c r="I59" s="205"/>
      <c r="J59" s="297"/>
      <c r="K59" s="297"/>
      <c r="L59" s="124"/>
    </row>
    <row r="60" spans="1:12" ht="18" x14ac:dyDescent="0.2">
      <c r="A60" s="180"/>
      <c r="B60" s="181"/>
      <c r="C60" s="106"/>
      <c r="D60" s="305"/>
      <c r="E60" s="436"/>
      <c r="F60" s="436"/>
      <c r="G60" s="436"/>
      <c r="H60" s="436"/>
      <c r="I60" s="436"/>
      <c r="J60" s="436"/>
      <c r="K60" s="436"/>
      <c r="L60" s="124"/>
    </row>
    <row r="61" spans="1:12" ht="18" x14ac:dyDescent="0.2">
      <c r="A61" s="153"/>
      <c r="B61" s="179"/>
      <c r="C61" s="106"/>
      <c r="D61" s="305"/>
      <c r="E61" s="431" t="s">
        <v>85</v>
      </c>
      <c r="F61" s="431"/>
      <c r="G61" s="431"/>
      <c r="H61" s="431"/>
      <c r="I61" s="431"/>
      <c r="J61" s="431"/>
      <c r="K61" s="431"/>
      <c r="L61" s="124"/>
    </row>
    <row r="62" spans="1:12" ht="18" x14ac:dyDescent="0.2">
      <c r="A62" s="153"/>
      <c r="B62" s="168"/>
      <c r="C62" s="106"/>
      <c r="D62" s="305"/>
      <c r="E62" s="435" t="s">
        <v>56</v>
      </c>
      <c r="F62" s="435"/>
      <c r="G62" s="435"/>
      <c r="H62" s="435"/>
      <c r="I62" s="435"/>
      <c r="J62" s="435"/>
      <c r="K62" s="435"/>
      <c r="L62" s="124"/>
    </row>
    <row r="63" spans="1:12" ht="82.25" customHeight="1" x14ac:dyDescent="0.2">
      <c r="A63" s="153"/>
      <c r="B63" s="168"/>
      <c r="C63" s="106"/>
      <c r="D63" s="305"/>
      <c r="E63" s="435"/>
      <c r="F63" s="435"/>
      <c r="G63" s="435"/>
      <c r="H63" s="435"/>
      <c r="I63" s="435"/>
      <c r="J63" s="435"/>
      <c r="K63" s="435"/>
      <c r="L63" s="128"/>
    </row>
    <row r="64" spans="1:12" ht="32.25" customHeight="1" x14ac:dyDescent="0.2">
      <c r="A64" s="153"/>
      <c r="B64" s="168"/>
      <c r="C64" s="106"/>
      <c r="D64" s="305"/>
      <c r="E64" s="205"/>
      <c r="F64" s="205"/>
      <c r="G64" s="205"/>
      <c r="H64" s="205"/>
      <c r="I64" s="205"/>
      <c r="J64" s="299"/>
      <c r="K64" s="299"/>
      <c r="L64" s="128"/>
    </row>
    <row r="65" spans="1:11" ht="23.25" customHeight="1" x14ac:dyDescent="0.2">
      <c r="A65" s="153"/>
      <c r="B65" s="179"/>
      <c r="C65" s="106"/>
      <c r="D65" s="305"/>
      <c r="E65" s="205"/>
      <c r="F65" s="205"/>
      <c r="G65" s="205"/>
      <c r="H65" s="205"/>
      <c r="I65" s="205"/>
      <c r="J65" s="297"/>
      <c r="K65" s="297"/>
    </row>
    <row r="66" spans="1:11" ht="23.25" customHeight="1" x14ac:dyDescent="0.2">
      <c r="A66" s="153"/>
      <c r="B66" s="168"/>
      <c r="C66" s="106"/>
      <c r="D66" s="305"/>
      <c r="E66" s="205"/>
      <c r="F66" s="205"/>
      <c r="G66" s="205"/>
      <c r="H66" s="205"/>
      <c r="I66" s="205"/>
      <c r="J66" s="297"/>
      <c r="K66" s="297"/>
    </row>
    <row r="67" spans="1:11" ht="34.5" customHeight="1" x14ac:dyDescent="0.2">
      <c r="A67" s="153"/>
      <c r="B67" s="179"/>
      <c r="C67" s="106"/>
      <c r="D67" s="305"/>
      <c r="E67" s="205"/>
      <c r="F67" s="205"/>
      <c r="G67" s="205"/>
      <c r="H67" s="205"/>
      <c r="I67" s="205"/>
      <c r="J67" s="299"/>
      <c r="K67" s="299"/>
    </row>
    <row r="68" spans="1:11" ht="34.5" customHeight="1" x14ac:dyDescent="0.2">
      <c r="A68" s="153"/>
      <c r="B68" s="168"/>
      <c r="C68" s="106"/>
      <c r="D68" s="305"/>
      <c r="E68" s="205"/>
      <c r="F68" s="205"/>
      <c r="G68" s="205"/>
      <c r="H68" s="205"/>
      <c r="I68" s="205"/>
      <c r="J68" s="299"/>
      <c r="K68" s="299"/>
    </row>
    <row r="69" spans="1:11" ht="34.5" customHeight="1" x14ac:dyDescent="0.2">
      <c r="A69" s="153"/>
      <c r="B69" s="179"/>
      <c r="D69" s="305"/>
      <c r="E69" s="205"/>
      <c r="F69" s="205"/>
      <c r="G69" s="205"/>
      <c r="H69" s="205"/>
      <c r="I69" s="205"/>
      <c r="J69" s="304"/>
      <c r="K69" s="304"/>
    </row>
    <row r="70" spans="1:11" ht="38.25" customHeight="1" x14ac:dyDescent="0.2">
      <c r="A70" s="182"/>
      <c r="B70" s="183"/>
      <c r="D70" s="305"/>
      <c r="E70" s="205"/>
      <c r="F70" s="205"/>
      <c r="G70" s="205"/>
      <c r="H70" s="205"/>
      <c r="I70" s="205"/>
      <c r="J70" s="205"/>
      <c r="K70" s="205"/>
    </row>
    <row r="71" spans="1:11" ht="23.25" customHeight="1" x14ac:dyDescent="0.15">
      <c r="A71" s="180"/>
      <c r="B71" s="181"/>
      <c r="E71" s="113"/>
      <c r="F71" s="113"/>
      <c r="G71" s="113"/>
      <c r="H71" s="113"/>
      <c r="I71" s="113"/>
      <c r="J71" s="113"/>
      <c r="K71" s="113"/>
    </row>
    <row r="72" spans="1:11" ht="21.75" customHeight="1" x14ac:dyDescent="0.15">
      <c r="A72" s="153"/>
      <c r="B72" s="168"/>
      <c r="E72" s="113"/>
      <c r="F72" s="113"/>
      <c r="G72" s="113"/>
      <c r="H72" s="113"/>
      <c r="I72" s="113"/>
      <c r="J72" s="113"/>
      <c r="K72" s="113"/>
    </row>
    <row r="73" spans="1:11" ht="21.75" customHeight="1" x14ac:dyDescent="0.15">
      <c r="A73" s="153"/>
      <c r="B73" s="168"/>
      <c r="E73" s="113"/>
      <c r="F73" s="113"/>
      <c r="G73" s="113"/>
      <c r="H73" s="113"/>
      <c r="I73" s="113"/>
      <c r="J73" s="113"/>
      <c r="K73" s="113"/>
    </row>
    <row r="74" spans="1:11" ht="31.5" customHeight="1" x14ac:dyDescent="0.15">
      <c r="A74" s="153"/>
      <c r="B74" s="168"/>
      <c r="E74" s="113"/>
      <c r="F74" s="113"/>
      <c r="G74" s="113"/>
      <c r="H74" s="113"/>
      <c r="I74" s="113"/>
      <c r="J74" s="113"/>
      <c r="K74" s="113"/>
    </row>
    <row r="75" spans="1:11" ht="31.5" customHeight="1" x14ac:dyDescent="0.15">
      <c r="A75" s="180"/>
      <c r="B75" s="181"/>
      <c r="E75" s="113"/>
      <c r="F75" s="113"/>
      <c r="G75" s="113"/>
      <c r="H75" s="113"/>
      <c r="I75" s="113"/>
      <c r="J75" s="113"/>
      <c r="K75" s="113"/>
    </row>
    <row r="76" spans="1:11" ht="31.5" customHeight="1" x14ac:dyDescent="0.15">
      <c r="A76" s="153"/>
      <c r="B76" s="179"/>
      <c r="E76" s="113"/>
      <c r="F76" s="113"/>
      <c r="G76" s="113"/>
      <c r="H76" s="113"/>
      <c r="I76" s="113"/>
      <c r="J76" s="113"/>
      <c r="K76" s="113"/>
    </row>
    <row r="77" spans="1:11" ht="31.5" customHeight="1" x14ac:dyDescent="0.15">
      <c r="A77" s="153"/>
      <c r="B77" s="179"/>
      <c r="E77" s="113"/>
      <c r="F77" s="113"/>
      <c r="G77" s="113"/>
      <c r="H77" s="113"/>
      <c r="I77" s="113"/>
      <c r="J77" s="113"/>
      <c r="K77" s="113"/>
    </row>
    <row r="78" spans="1:11" ht="31.5" customHeight="1" x14ac:dyDescent="0.15">
      <c r="A78" s="153"/>
      <c r="B78" s="179"/>
      <c r="E78" s="113"/>
      <c r="F78" s="113"/>
      <c r="G78" s="113"/>
      <c r="H78" s="113"/>
      <c r="I78" s="113"/>
      <c r="J78" s="113"/>
      <c r="K78" s="113"/>
    </row>
    <row r="79" spans="1:11" ht="31.5" customHeight="1" x14ac:dyDescent="0.15">
      <c r="A79" s="153"/>
      <c r="B79" s="179"/>
      <c r="E79" s="113"/>
      <c r="F79" s="113"/>
      <c r="G79" s="113"/>
      <c r="H79" s="113"/>
      <c r="I79" s="113"/>
      <c r="J79" s="113"/>
      <c r="K79" s="113"/>
    </row>
    <row r="80" spans="1:11" ht="31.5" customHeight="1" x14ac:dyDescent="0.15">
      <c r="A80" s="153"/>
      <c r="B80" s="179"/>
      <c r="E80" s="113"/>
      <c r="F80" s="113"/>
      <c r="G80" s="113"/>
      <c r="H80" s="113"/>
      <c r="I80" s="113"/>
      <c r="J80" s="113"/>
      <c r="K80" s="113"/>
    </row>
    <row r="81" spans="1:11" ht="40.5" customHeight="1" x14ac:dyDescent="0.15">
      <c r="A81" s="153"/>
      <c r="B81" s="169"/>
      <c r="E81" s="113"/>
      <c r="F81" s="113"/>
      <c r="G81" s="113"/>
      <c r="H81" s="113"/>
      <c r="I81" s="113"/>
      <c r="J81" s="113"/>
      <c r="K81" s="113"/>
    </row>
    <row r="82" spans="1:11" ht="31.5" customHeight="1" x14ac:dyDescent="0.15">
      <c r="A82" s="153"/>
      <c r="B82" s="179"/>
      <c r="E82" s="113"/>
      <c r="F82" s="113"/>
      <c r="G82" s="113"/>
      <c r="H82" s="113"/>
      <c r="I82" s="113"/>
      <c r="J82" s="113"/>
      <c r="K82" s="113"/>
    </row>
    <row r="83" spans="1:11" ht="24" customHeight="1" x14ac:dyDescent="0.15">
      <c r="A83" s="153"/>
      <c r="B83" s="169"/>
      <c r="E83" s="113"/>
      <c r="F83" s="113"/>
      <c r="G83" s="113"/>
      <c r="H83" s="113"/>
      <c r="I83" s="113"/>
      <c r="J83" s="113"/>
      <c r="K83" s="113"/>
    </row>
    <row r="84" spans="1:11" ht="23.25" customHeight="1" x14ac:dyDescent="0.15">
      <c r="A84" s="153"/>
      <c r="B84" s="179"/>
      <c r="E84" s="113"/>
      <c r="F84" s="113"/>
      <c r="G84" s="113"/>
      <c r="H84" s="113"/>
      <c r="I84" s="113"/>
      <c r="J84" s="113"/>
      <c r="K84" s="113"/>
    </row>
    <row r="85" spans="1:11" ht="23.25" customHeight="1" x14ac:dyDescent="0.15">
      <c r="A85" s="180"/>
      <c r="B85" s="181"/>
      <c r="E85" s="113"/>
      <c r="F85" s="113"/>
      <c r="G85" s="113"/>
      <c r="H85" s="113"/>
      <c r="I85" s="113"/>
      <c r="J85" s="113"/>
      <c r="K85" s="113"/>
    </row>
    <row r="86" spans="1:11" ht="38.25" customHeight="1" x14ac:dyDescent="0.15">
      <c r="A86" s="153"/>
      <c r="B86" s="168"/>
      <c r="E86" s="113"/>
      <c r="F86" s="113"/>
      <c r="G86" s="113"/>
      <c r="H86" s="113"/>
      <c r="I86" s="113"/>
      <c r="J86" s="113"/>
      <c r="K86" s="113"/>
    </row>
    <row r="87" spans="1:11" ht="38.25" customHeight="1" x14ac:dyDescent="0.15">
      <c r="A87" s="153"/>
      <c r="B87" s="169"/>
      <c r="E87" s="113"/>
      <c r="F87" s="113"/>
      <c r="G87" s="113"/>
      <c r="H87" s="113"/>
      <c r="I87" s="113"/>
      <c r="J87" s="113"/>
      <c r="K87" s="113"/>
    </row>
    <row r="88" spans="1:11" ht="23.25" customHeight="1" x14ac:dyDescent="0.15">
      <c r="A88" s="153"/>
      <c r="B88" s="179"/>
      <c r="E88" s="113"/>
      <c r="F88" s="113"/>
      <c r="G88" s="113"/>
      <c r="H88" s="113"/>
      <c r="I88" s="113"/>
      <c r="J88" s="113"/>
      <c r="K88" s="113"/>
    </row>
    <row r="89" spans="1:11" ht="23.25" customHeight="1" x14ac:dyDescent="0.15">
      <c r="A89" s="153"/>
      <c r="B89" s="169"/>
      <c r="E89" s="113"/>
      <c r="F89" s="113"/>
      <c r="G89" s="113"/>
      <c r="H89" s="113"/>
      <c r="I89" s="113"/>
      <c r="J89" s="113"/>
      <c r="K89" s="113"/>
    </row>
    <row r="90" spans="1:11" ht="23.25" customHeight="1" x14ac:dyDescent="0.15">
      <c r="A90" s="153"/>
      <c r="B90" s="169"/>
      <c r="E90" s="113"/>
      <c r="F90" s="113"/>
      <c r="G90" s="113"/>
      <c r="H90" s="113"/>
      <c r="I90" s="113"/>
      <c r="J90" s="113"/>
      <c r="K90" s="113"/>
    </row>
    <row r="91" spans="1:11" ht="23.25" customHeight="1" x14ac:dyDescent="0.15">
      <c r="A91" s="153"/>
      <c r="B91" s="169"/>
      <c r="E91" s="113"/>
      <c r="F91" s="113"/>
      <c r="G91" s="113"/>
      <c r="H91" s="113"/>
      <c r="I91" s="113"/>
      <c r="J91" s="113"/>
      <c r="K91" s="113"/>
    </row>
    <row r="92" spans="1:11" ht="21" customHeight="1" x14ac:dyDescent="0.15">
      <c r="A92" s="153"/>
      <c r="B92" s="169"/>
      <c r="E92" s="113"/>
      <c r="F92" s="113"/>
      <c r="G92" s="113"/>
      <c r="H92" s="113"/>
      <c r="I92" s="113"/>
      <c r="J92" s="113"/>
      <c r="K92" s="113"/>
    </row>
    <row r="93" spans="1:11" ht="14" x14ac:dyDescent="0.15">
      <c r="A93" s="182"/>
      <c r="B93" s="183"/>
      <c r="E93" s="113"/>
      <c r="F93" s="113"/>
      <c r="G93" s="113"/>
      <c r="H93" s="113"/>
      <c r="I93" s="113"/>
      <c r="J93" s="113"/>
      <c r="K93" s="113"/>
    </row>
    <row r="94" spans="1:11" x14ac:dyDescent="0.15">
      <c r="A94" s="134"/>
      <c r="B94" s="134"/>
      <c r="E94" s="113"/>
      <c r="F94" s="113"/>
      <c r="G94" s="113"/>
      <c r="H94" s="113"/>
      <c r="I94" s="113"/>
      <c r="J94" s="113"/>
      <c r="K94" s="113"/>
    </row>
    <row r="95" spans="1:11" x14ac:dyDescent="0.15">
      <c r="A95" s="134"/>
      <c r="B95" s="134"/>
      <c r="E95" s="113"/>
      <c r="F95" s="113"/>
      <c r="G95" s="113"/>
      <c r="H95" s="113"/>
      <c r="I95" s="113"/>
      <c r="J95" s="113"/>
      <c r="K95" s="113"/>
    </row>
    <row r="96" spans="1:11" x14ac:dyDescent="0.15">
      <c r="A96" s="134"/>
      <c r="B96" s="134"/>
    </row>
    <row r="97" spans="1:2" x14ac:dyDescent="0.15">
      <c r="A97" s="134"/>
      <c r="B97" s="134"/>
    </row>
    <row r="98" spans="1:2" x14ac:dyDescent="0.15">
      <c r="A98" s="134"/>
      <c r="B98" s="134"/>
    </row>
    <row r="99" spans="1:2" x14ac:dyDescent="0.15">
      <c r="A99" s="134"/>
      <c r="B99" s="134"/>
    </row>
    <row r="100" spans="1:2" x14ac:dyDescent="0.15">
      <c r="A100" s="134"/>
      <c r="B100" s="134"/>
    </row>
  </sheetData>
  <sheetProtection password="CFD1" sheet="1" objects="1" scenarios="1"/>
  <mergeCells count="16">
    <mergeCell ref="B41:B42"/>
    <mergeCell ref="A41:A42"/>
    <mergeCell ref="A12:B12"/>
    <mergeCell ref="F14:K14"/>
    <mergeCell ref="E22:F22"/>
    <mergeCell ref="E61:K61"/>
    <mergeCell ref="E26:K26"/>
    <mergeCell ref="E36:K36"/>
    <mergeCell ref="E48:K48"/>
    <mergeCell ref="E62:K63"/>
    <mergeCell ref="E60:K60"/>
    <mergeCell ref="E34:F34"/>
    <mergeCell ref="E46:F46"/>
    <mergeCell ref="E58:F58"/>
    <mergeCell ref="E52:F52"/>
    <mergeCell ref="E53:F53"/>
  </mergeCells>
  <conditionalFormatting sqref="F16">
    <cfRule type="cellIs" dxfId="24" priority="3" stopIfTrue="1" operator="greaterThan">
      <formula>2</formula>
    </cfRule>
    <cfRule type="cellIs" dxfId="23" priority="4" stopIfTrue="1" operator="lessThan">
      <formula>1</formula>
    </cfRule>
  </conditionalFormatting>
  <conditionalFormatting sqref="I18 I16">
    <cfRule type="cellIs" dxfId="22" priority="1" stopIfTrue="1" operator="greaterThan">
      <formula>73</formula>
    </cfRule>
    <cfRule type="cellIs" dxfId="21" priority="2" stopIfTrue="1" operator="lessThan">
      <formula>18</formula>
    </cfRule>
  </conditionalFormatting>
  <printOptions horizontalCentered="1"/>
  <pageMargins left="0.25" right="0.25" top="0.25" bottom="0.25" header="0.3" footer="0.3"/>
  <pageSetup scale="40" fitToHeight="2" orientation="portrait" horizontalDpi="300" verticalDpi="300"/>
  <headerFooter alignWithMargins="0"/>
  <rowBreaks count="1" manualBreakCount="1">
    <brk id="68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92"/>
  <sheetViews>
    <sheetView showGridLines="0" topLeftCell="B12" zoomScale="75" zoomScaleNormal="75" zoomScaleSheetLayoutView="43" workbookViewId="0">
      <selection activeCell="A9" sqref="A9"/>
    </sheetView>
  </sheetViews>
  <sheetFormatPr baseColWidth="10" defaultColWidth="8.6640625" defaultRowHeight="18" x14ac:dyDescent="0.2"/>
  <cols>
    <col min="1" max="1" width="70.5" style="3" customWidth="1"/>
    <col min="2" max="2" width="55.5" style="3" customWidth="1"/>
    <col min="3" max="3" width="1.5" style="4" customWidth="1"/>
    <col min="4" max="4" width="17.33203125" style="323" customWidth="1"/>
    <col min="5" max="5" width="30.6640625" style="323" customWidth="1"/>
    <col min="6" max="6" width="27" style="323" customWidth="1"/>
    <col min="7" max="7" width="23" style="323" customWidth="1"/>
    <col min="8" max="8" width="21.6640625" style="323" customWidth="1"/>
    <col min="9" max="9" width="26.33203125" style="323" customWidth="1"/>
    <col min="10" max="10" width="24.1640625" style="323" customWidth="1"/>
    <col min="11" max="16384" width="8.6640625" style="3"/>
  </cols>
  <sheetData>
    <row r="1" spans="1:11" s="75" customFormat="1" ht="10.25" customHeight="1" x14ac:dyDescent="0.2">
      <c r="A1" s="73"/>
      <c r="B1" s="73"/>
      <c r="C1" s="74"/>
      <c r="D1" s="315"/>
      <c r="E1" s="315"/>
      <c r="F1" s="315"/>
      <c r="G1" s="315"/>
      <c r="H1" s="315"/>
      <c r="I1" s="315"/>
      <c r="J1" s="315"/>
    </row>
    <row r="2" spans="1:11" x14ac:dyDescent="0.2">
      <c r="A2" s="73"/>
      <c r="B2" s="73"/>
      <c r="C2" s="74"/>
      <c r="D2" s="315"/>
      <c r="E2" s="315"/>
      <c r="F2" s="315"/>
      <c r="G2" s="315"/>
      <c r="H2" s="316" t="s">
        <v>2</v>
      </c>
      <c r="I2" s="316" t="s">
        <v>2</v>
      </c>
      <c r="J2" s="316" t="s">
        <v>2</v>
      </c>
      <c r="K2" s="75"/>
    </row>
    <row r="3" spans="1:11" x14ac:dyDescent="0.2">
      <c r="A3" s="73"/>
      <c r="B3" s="73"/>
      <c r="C3" s="74"/>
      <c r="D3" s="315"/>
      <c r="E3" s="315"/>
      <c r="F3" s="315"/>
      <c r="G3" s="315"/>
      <c r="H3" s="315"/>
      <c r="I3" s="315"/>
      <c r="J3" s="315"/>
      <c r="K3" s="75"/>
    </row>
    <row r="4" spans="1:11" x14ac:dyDescent="0.2">
      <c r="A4" s="73"/>
      <c r="B4" s="73"/>
      <c r="C4" s="74"/>
      <c r="D4" s="315"/>
      <c r="E4" s="315"/>
      <c r="F4" s="315"/>
      <c r="G4" s="315"/>
      <c r="H4" s="315"/>
      <c r="I4" s="315"/>
      <c r="J4" s="315"/>
      <c r="K4" s="75"/>
    </row>
    <row r="5" spans="1:11" x14ac:dyDescent="0.2">
      <c r="A5" s="73"/>
      <c r="B5" s="73"/>
      <c r="C5" s="74"/>
      <c r="D5" s="315"/>
      <c r="E5" s="315"/>
      <c r="F5" s="315"/>
      <c r="G5" s="315"/>
      <c r="H5" s="315"/>
      <c r="I5" s="315"/>
      <c r="J5" s="315"/>
      <c r="K5" s="75"/>
    </row>
    <row r="6" spans="1:11" x14ac:dyDescent="0.2">
      <c r="A6" s="73"/>
      <c r="B6" s="73"/>
      <c r="C6" s="74"/>
      <c r="D6" s="315"/>
      <c r="E6" s="315"/>
      <c r="F6" s="315"/>
      <c r="G6" s="315"/>
      <c r="H6" s="315"/>
      <c r="I6" s="315"/>
      <c r="J6" s="315"/>
      <c r="K6" s="75"/>
    </row>
    <row r="7" spans="1:11" x14ac:dyDescent="0.2">
      <c r="A7" s="73"/>
      <c r="B7" s="73"/>
      <c r="C7" s="74"/>
      <c r="D7" s="315"/>
      <c r="E7" s="315"/>
      <c r="F7" s="315"/>
      <c r="G7" s="315"/>
      <c r="H7" s="315"/>
      <c r="I7" s="315"/>
      <c r="J7" s="315"/>
      <c r="K7" s="75"/>
    </row>
    <row r="8" spans="1:11" x14ac:dyDescent="0.2">
      <c r="A8" s="73"/>
      <c r="B8" s="73"/>
      <c r="C8" s="74"/>
      <c r="D8" s="315"/>
      <c r="E8" s="315"/>
      <c r="F8" s="315"/>
      <c r="G8" s="315"/>
      <c r="H8" s="315"/>
      <c r="I8" s="315"/>
      <c r="J8" s="315"/>
      <c r="K8" s="75"/>
    </row>
    <row r="9" spans="1:11" x14ac:dyDescent="0.2">
      <c r="A9" s="73"/>
      <c r="B9" s="73"/>
      <c r="C9" s="74"/>
      <c r="D9" s="315"/>
      <c r="E9" s="315"/>
      <c r="F9" s="315"/>
      <c r="G9" s="315"/>
      <c r="H9" s="315"/>
      <c r="I9" s="315"/>
      <c r="J9" s="315"/>
      <c r="K9" s="75"/>
    </row>
    <row r="10" spans="1:11" x14ac:dyDescent="0.2">
      <c r="A10" s="73"/>
      <c r="B10" s="73"/>
      <c r="C10" s="74"/>
      <c r="D10" s="315"/>
      <c r="E10" s="315"/>
      <c r="F10" s="315"/>
      <c r="G10" s="315"/>
      <c r="H10" s="315"/>
      <c r="I10" s="315"/>
      <c r="J10" s="315"/>
      <c r="K10" s="75"/>
    </row>
    <row r="11" spans="1:11" x14ac:dyDescent="0.2">
      <c r="A11" s="73"/>
      <c r="B11" s="73"/>
      <c r="C11" s="74"/>
      <c r="D11" s="315"/>
      <c r="E11" s="315"/>
      <c r="F11" s="315"/>
      <c r="G11" s="315"/>
      <c r="H11" s="315"/>
      <c r="I11" s="315"/>
      <c r="J11" s="315"/>
      <c r="K11" s="75"/>
    </row>
    <row r="12" spans="1:11" ht="24" customHeight="1" x14ac:dyDescent="0.25">
      <c r="A12" s="425" t="s">
        <v>64</v>
      </c>
      <c r="B12" s="425"/>
      <c r="C12" s="200"/>
      <c r="D12" s="317"/>
      <c r="E12" s="317"/>
      <c r="F12" s="317"/>
      <c r="G12" s="317"/>
      <c r="H12" s="317"/>
      <c r="I12" s="317"/>
      <c r="J12" s="317"/>
      <c r="K12" s="75"/>
    </row>
    <row r="13" spans="1:11" ht="15" customHeight="1" x14ac:dyDescent="0.25">
      <c r="A13" s="18"/>
      <c r="B13" s="18"/>
      <c r="C13" s="9"/>
      <c r="D13" s="317"/>
      <c r="E13" s="317"/>
      <c r="F13" s="317"/>
      <c r="G13" s="317"/>
      <c r="H13" s="317"/>
      <c r="I13" s="317"/>
      <c r="J13" s="317"/>
    </row>
    <row r="14" spans="1:11" ht="23" x14ac:dyDescent="0.25">
      <c r="C14" s="10"/>
      <c r="D14" s="3"/>
      <c r="E14" s="342" t="s">
        <v>83</v>
      </c>
      <c r="F14" s="447" t="str">
        <f>+'INGRESO DE DATOS'!$D$16</f>
        <v>NOMBRE COMPLETO</v>
      </c>
      <c r="G14" s="447"/>
      <c r="H14" s="447"/>
      <c r="I14" s="447"/>
      <c r="J14" s="318"/>
    </row>
    <row r="15" spans="1:11" ht="12" customHeight="1" x14ac:dyDescent="0.2">
      <c r="A15" s="170"/>
      <c r="B15" s="168"/>
      <c r="C15" s="11"/>
      <c r="D15" s="315"/>
      <c r="E15" s="315"/>
      <c r="F15" s="315"/>
      <c r="G15" s="315"/>
      <c r="H15" s="315"/>
      <c r="I15" s="315"/>
      <c r="J15" s="319"/>
    </row>
    <row r="16" spans="1:11" ht="24" customHeight="1" x14ac:dyDescent="0.2">
      <c r="A16" s="170"/>
      <c r="B16" s="168"/>
      <c r="C16" s="11"/>
      <c r="D16" s="3"/>
      <c r="E16" s="342" t="s">
        <v>77</v>
      </c>
      <c r="F16" s="341">
        <f>+'INGRESO DE DATOS'!$D$18</f>
        <v>2</v>
      </c>
      <c r="G16" s="315"/>
      <c r="H16" s="320" t="s">
        <v>78</v>
      </c>
      <c r="I16" s="341">
        <f>+'INGRESO DE DATOS'!$D$20</f>
        <v>65</v>
      </c>
      <c r="J16" s="318"/>
    </row>
    <row r="17" spans="1:13" ht="12" customHeight="1" x14ac:dyDescent="0.2">
      <c r="A17" s="170"/>
      <c r="B17" s="184"/>
      <c r="C17" s="11"/>
      <c r="D17" s="321"/>
      <c r="E17" s="321"/>
      <c r="F17" s="322"/>
      <c r="G17" s="322"/>
      <c r="H17" s="322"/>
      <c r="I17" s="322"/>
      <c r="J17" s="315"/>
    </row>
    <row r="18" spans="1:13" ht="24" customHeight="1" x14ac:dyDescent="0.2">
      <c r="A18" s="170"/>
      <c r="B18" s="168"/>
      <c r="C18" s="11"/>
      <c r="D18" s="3"/>
      <c r="E18" s="342" t="s">
        <v>79</v>
      </c>
      <c r="F18" s="341">
        <f>+'INGRESO DE DATOS'!$H$18</f>
        <v>3</v>
      </c>
      <c r="G18" s="322"/>
      <c r="H18" s="320" t="s">
        <v>82</v>
      </c>
      <c r="I18" s="341">
        <f>+'INGRESO DE DATOS'!$H$20</f>
        <v>71</v>
      </c>
    </row>
    <row r="19" spans="1:13" s="5" customFormat="1" ht="12" customHeight="1" x14ac:dyDescent="0.2">
      <c r="A19" s="153"/>
      <c r="B19" s="185"/>
      <c r="C19" s="11"/>
      <c r="D19" s="322"/>
      <c r="E19" s="324"/>
      <c r="F19" s="325"/>
      <c r="G19" s="322"/>
      <c r="H19" s="322" t="s">
        <v>2</v>
      </c>
      <c r="I19" s="322" t="s">
        <v>2</v>
      </c>
      <c r="J19" s="322"/>
    </row>
    <row r="20" spans="1:13" s="5" customFormat="1" ht="24" customHeight="1" x14ac:dyDescent="0.2">
      <c r="A20" s="186"/>
      <c r="B20" s="185"/>
      <c r="C20" s="12"/>
      <c r="D20" s="315"/>
      <c r="E20" s="315"/>
      <c r="G20" s="349"/>
      <c r="H20" s="350" t="s">
        <v>47</v>
      </c>
      <c r="I20" s="344">
        <f ca="1">NOW()</f>
        <v>44621.72177974537</v>
      </c>
      <c r="J20" s="321"/>
    </row>
    <row r="21" spans="1:13" s="1" customFormat="1" ht="30" customHeight="1" x14ac:dyDescent="0.2">
      <c r="A21" s="187"/>
      <c r="B21" s="181"/>
      <c r="C21" s="12"/>
      <c r="D21" s="326"/>
      <c r="E21" s="326"/>
      <c r="F21" s="315"/>
      <c r="G21" s="315" t="s">
        <v>2</v>
      </c>
      <c r="H21" s="327" t="b">
        <v>0</v>
      </c>
      <c r="I21" s="315"/>
      <c r="J21" s="322" t="s">
        <v>2</v>
      </c>
    </row>
    <row r="22" spans="1:13" s="1" customFormat="1" x14ac:dyDescent="0.2">
      <c r="A22" s="188"/>
      <c r="B22" s="189"/>
      <c r="C22" s="11"/>
      <c r="D22" s="328"/>
      <c r="E22" s="383" t="s">
        <v>34</v>
      </c>
      <c r="F22" s="384"/>
      <c r="G22" s="384" t="s">
        <v>7</v>
      </c>
      <c r="H22" s="384" t="s">
        <v>8</v>
      </c>
      <c r="I22" s="384" t="s">
        <v>9</v>
      </c>
      <c r="J22" s="384" t="s">
        <v>59</v>
      </c>
      <c r="K22" s="2"/>
    </row>
    <row r="23" spans="1:13" s="1" customFormat="1" x14ac:dyDescent="0.2">
      <c r="A23" s="153"/>
      <c r="B23" s="189"/>
      <c r="C23" s="11"/>
      <c r="D23" s="328"/>
      <c r="E23" s="389" t="s">
        <v>36</v>
      </c>
      <c r="F23" s="390"/>
      <c r="G23" s="390">
        <v>250</v>
      </c>
      <c r="H23" s="390">
        <v>2000</v>
      </c>
      <c r="I23" s="390">
        <v>5000</v>
      </c>
      <c r="J23" s="391">
        <v>10000</v>
      </c>
      <c r="K23" s="57"/>
      <c r="L23" s="57"/>
      <c r="M23" s="2"/>
    </row>
    <row r="24" spans="1:13" s="2" customFormat="1" x14ac:dyDescent="0.15">
      <c r="A24" s="153"/>
      <c r="B24" s="179"/>
      <c r="C24" s="11"/>
      <c r="D24" s="326"/>
      <c r="E24" s="392" t="s">
        <v>37</v>
      </c>
      <c r="F24" s="393"/>
      <c r="G24" s="393">
        <v>5000</v>
      </c>
      <c r="H24" s="393">
        <v>2000</v>
      </c>
      <c r="I24" s="393">
        <v>5000</v>
      </c>
      <c r="J24" s="394">
        <v>10000</v>
      </c>
      <c r="K24" s="58"/>
      <c r="L24" s="58"/>
    </row>
    <row r="25" spans="1:13" s="2" customFormat="1" x14ac:dyDescent="0.2">
      <c r="A25" s="188"/>
      <c r="B25" s="190"/>
      <c r="C25" s="11"/>
      <c r="D25" s="326"/>
      <c r="E25" s="322"/>
      <c r="F25" s="316"/>
      <c r="G25" s="322"/>
      <c r="H25" s="322"/>
      <c r="I25" s="322"/>
      <c r="J25" s="329"/>
      <c r="K25" s="58"/>
      <c r="L25" s="58"/>
      <c r="M25" s="6"/>
    </row>
    <row r="26" spans="1:13" s="2" customFormat="1" x14ac:dyDescent="0.15">
      <c r="A26" s="153"/>
      <c r="B26" s="190"/>
      <c r="C26" s="11"/>
      <c r="D26" s="326"/>
      <c r="E26" s="330" t="s">
        <v>35</v>
      </c>
      <c r="F26" s="330"/>
      <c r="G26" s="330"/>
      <c r="H26" s="330"/>
      <c r="I26" s="330"/>
      <c r="J26" s="330"/>
      <c r="K26" s="59"/>
      <c r="L26" s="59"/>
      <c r="M26" s="7"/>
    </row>
    <row r="27" spans="1:13" s="6" customFormat="1" x14ac:dyDescent="0.15">
      <c r="A27" s="153"/>
      <c r="B27" s="190"/>
      <c r="C27" s="11"/>
      <c r="D27" s="326"/>
      <c r="E27" s="395" t="s">
        <v>39</v>
      </c>
      <c r="F27" s="396"/>
      <c r="G27" s="396">
        <f>VLOOKUP($I$16,Tablas!$A$155:$G$221,3,TRUE)</f>
        <v>18807</v>
      </c>
      <c r="H27" s="396">
        <f>VLOOKUP($I$16,Tablas!$A$155:$G$221,4,TRUE)</f>
        <v>17066</v>
      </c>
      <c r="I27" s="396">
        <f>VLOOKUP($I$16,Tablas!$A$155:$G$221,5,TRUE)</f>
        <v>11929</v>
      </c>
      <c r="J27" s="397">
        <f>VLOOKUP($I$16,Tablas!$A$155:$G$221,6,TRUE)</f>
        <v>8633</v>
      </c>
      <c r="K27" s="60"/>
      <c r="L27" s="60"/>
      <c r="M27" s="7"/>
    </row>
    <row r="28" spans="1:13" s="7" customFormat="1" x14ac:dyDescent="0.15">
      <c r="A28" s="188"/>
      <c r="B28" s="190"/>
      <c r="C28" s="11"/>
      <c r="D28" s="331"/>
      <c r="E28" s="398" t="s">
        <v>40</v>
      </c>
      <c r="F28" s="332"/>
      <c r="G28" s="332">
        <f>IF($F$16=1,0,(VLOOKUP($I$18,Tablas!$A$155:$G$221,3,TRUE)))</f>
        <v>31304</v>
      </c>
      <c r="H28" s="332">
        <f>IF($F$16=1,0,(VLOOKUP($I$18,Tablas!$A$155:$G$221,4,TRUE)))</f>
        <v>28408</v>
      </c>
      <c r="I28" s="332">
        <f>IF($F$16=1,0,(VLOOKUP($I$18,Tablas!$A$155:$G$221,5,TRUE)))</f>
        <v>19979</v>
      </c>
      <c r="J28" s="399">
        <f>IF($F$16=1,0,(VLOOKUP($I$18,Tablas!$A$155:$G$221,6,TRUE)))</f>
        <v>14461</v>
      </c>
      <c r="K28" s="33"/>
      <c r="L28" s="33"/>
    </row>
    <row r="29" spans="1:13" s="7" customFormat="1" x14ac:dyDescent="0.15">
      <c r="A29" s="188"/>
      <c r="B29" s="190"/>
      <c r="C29" s="11"/>
      <c r="D29" s="331"/>
      <c r="E29" s="398" t="s">
        <v>55</v>
      </c>
      <c r="F29" s="333"/>
      <c r="G29" s="333">
        <f>IF($F$18=0,0,(VLOOKUP($F$18,Tablas!$A$222:$G$224,3,TRUE)))</f>
        <v>5134</v>
      </c>
      <c r="H29" s="333">
        <f>IF($F$18=0,0,(VLOOKUP($F$18,Tablas!$A$222:$G$224,4,TRUE)))</f>
        <v>4661</v>
      </c>
      <c r="I29" s="333">
        <f>IF($F$18=0,0,(VLOOKUP($F$18,Tablas!$A$222:$G$224,5,TRUE)))</f>
        <v>3484</v>
      </c>
      <c r="J29" s="400">
        <f>IF($F$18=0,0,(VLOOKUP($F$18,Tablas!$A$222:$G$224,6,TRUE)))</f>
        <v>2522</v>
      </c>
      <c r="K29" s="33"/>
      <c r="L29" s="33"/>
    </row>
    <row r="30" spans="1:13" s="7" customFormat="1" x14ac:dyDescent="0.15">
      <c r="A30" s="188"/>
      <c r="B30" s="190"/>
      <c r="C30" s="13"/>
      <c r="D30" s="326"/>
      <c r="E30" s="401" t="s">
        <v>41</v>
      </c>
      <c r="F30" s="337"/>
      <c r="G30" s="337">
        <f>SUM(G27:G29)</f>
        <v>55245</v>
      </c>
      <c r="H30" s="337">
        <f t="shared" ref="H30:I30" si="0">SUM(H27:H29)</f>
        <v>50135</v>
      </c>
      <c r="I30" s="337">
        <f t="shared" si="0"/>
        <v>35392</v>
      </c>
      <c r="J30" s="402">
        <f t="shared" ref="J30" si="1">SUM(J27:J29)</f>
        <v>25616</v>
      </c>
      <c r="K30" s="33"/>
      <c r="L30" s="33"/>
      <c r="M30" s="8"/>
    </row>
    <row r="31" spans="1:13" s="7" customFormat="1" x14ac:dyDescent="0.15">
      <c r="A31" s="188"/>
      <c r="B31" s="190"/>
      <c r="C31" s="13"/>
      <c r="D31" s="331"/>
      <c r="E31" s="398" t="s">
        <v>42</v>
      </c>
      <c r="F31" s="332"/>
      <c r="G31" s="332">
        <v>75</v>
      </c>
      <c r="H31" s="332">
        <v>75</v>
      </c>
      <c r="I31" s="332">
        <v>75</v>
      </c>
      <c r="J31" s="399">
        <v>75</v>
      </c>
      <c r="K31" s="61"/>
      <c r="L31" s="61"/>
    </row>
    <row r="32" spans="1:13" s="8" customFormat="1" x14ac:dyDescent="0.15">
      <c r="A32" s="153"/>
      <c r="B32" s="169"/>
      <c r="C32" s="11"/>
      <c r="D32" s="334"/>
      <c r="E32" s="398" t="s">
        <v>57</v>
      </c>
      <c r="F32" s="332"/>
      <c r="G32" s="332">
        <f>(G30+G31)*12%</f>
        <v>6638.4</v>
      </c>
      <c r="H32" s="332">
        <f t="shared" ref="H32:I32" si="2">(H30+H31)*12%</f>
        <v>6025.2</v>
      </c>
      <c r="I32" s="332">
        <f t="shared" si="2"/>
        <v>4256.04</v>
      </c>
      <c r="J32" s="399">
        <f t="shared" ref="J32" si="3">(J30+J31)*12%</f>
        <v>3082.92</v>
      </c>
      <c r="K32" s="33"/>
      <c r="L32" s="33"/>
      <c r="M32" s="7"/>
    </row>
    <row r="33" spans="1:13" s="7" customFormat="1" x14ac:dyDescent="0.15">
      <c r="A33" s="188"/>
      <c r="B33" s="191"/>
      <c r="C33" s="13"/>
      <c r="D33" s="334"/>
      <c r="E33" s="403" t="s">
        <v>46</v>
      </c>
      <c r="F33" s="404"/>
      <c r="G33" s="404">
        <f>SUM(G30:G32)</f>
        <v>61958.400000000001</v>
      </c>
      <c r="H33" s="404">
        <f>SUM(H30:H32)</f>
        <v>56235.199999999997</v>
      </c>
      <c r="I33" s="404">
        <f>SUM(I30:I32)</f>
        <v>39723.040000000001</v>
      </c>
      <c r="J33" s="405">
        <f>SUM(J30:J32)</f>
        <v>28773.919999999998</v>
      </c>
      <c r="K33" s="33"/>
      <c r="L33" s="33"/>
    </row>
    <row r="34" spans="1:13" s="7" customFormat="1" x14ac:dyDescent="0.15">
      <c r="A34" s="153"/>
      <c r="B34" s="190"/>
      <c r="C34" s="14"/>
      <c r="D34" s="334"/>
      <c r="E34" s="346"/>
      <c r="F34" s="346"/>
      <c r="G34" s="336"/>
      <c r="H34" s="336"/>
      <c r="I34" s="336"/>
      <c r="J34" s="337"/>
      <c r="K34" s="61"/>
      <c r="L34" s="61"/>
    </row>
    <row r="35" spans="1:13" s="7" customFormat="1" x14ac:dyDescent="0.15">
      <c r="A35" s="180"/>
      <c r="B35" s="181"/>
      <c r="C35" s="14"/>
      <c r="D35" s="334"/>
      <c r="E35" s="386" t="s">
        <v>38</v>
      </c>
      <c r="F35" s="387"/>
      <c r="G35" s="387"/>
      <c r="H35" s="387"/>
      <c r="I35" s="445"/>
      <c r="J35" s="445"/>
      <c r="K35" s="61"/>
      <c r="L35" s="61"/>
      <c r="M35" s="8"/>
    </row>
    <row r="36" spans="1:13" s="7" customFormat="1" x14ac:dyDescent="0.15">
      <c r="A36" s="153"/>
      <c r="B36" s="189"/>
      <c r="C36" s="14"/>
      <c r="D36" s="338"/>
      <c r="E36" s="395" t="s">
        <v>39</v>
      </c>
      <c r="F36" s="406"/>
      <c r="G36" s="406">
        <f>VLOOKUP($I$16,Tablas!$A$530:$G$596,3,TRUE)</f>
        <v>9967.7100000000009</v>
      </c>
      <c r="H36" s="406">
        <f>VLOOKUP($I$16,Tablas!$A$530:$G$596,4,TRUE)</f>
        <v>9044.98</v>
      </c>
      <c r="I36" s="406">
        <f>VLOOKUP($I$16,Tablas!$A$530:$G$596,5,TRUE)</f>
        <v>6322.37</v>
      </c>
      <c r="J36" s="407">
        <f>VLOOKUP($I$16,Tablas!$A$530:$G$596,6,TRUE)</f>
        <v>4575.49</v>
      </c>
      <c r="K36" s="62"/>
      <c r="L36" s="62"/>
    </row>
    <row r="37" spans="1:13" s="8" customFormat="1" x14ac:dyDescent="0.15">
      <c r="A37" s="153"/>
      <c r="B37" s="185"/>
      <c r="C37" s="14"/>
      <c r="D37" s="338"/>
      <c r="E37" s="398" t="s">
        <v>40</v>
      </c>
      <c r="F37" s="332"/>
      <c r="G37" s="332">
        <f>IF($F$16=1,0,(VLOOKUP($I$18,Tablas!$A$530:$G$596,3,TRUE)))</f>
        <v>16591.120000000003</v>
      </c>
      <c r="H37" s="332">
        <f>IF($F$16=1,0,(VLOOKUP($I$18,Tablas!$A$530:$G$596,4,TRUE)))</f>
        <v>15056.240000000002</v>
      </c>
      <c r="I37" s="332">
        <f>IF($F$16=1,0,(VLOOKUP($I$18,Tablas!$A$530:$G$596,5,TRUE)))</f>
        <v>10588.87</v>
      </c>
      <c r="J37" s="399">
        <f>IF($F$16=1,0,(VLOOKUP($I$18,Tablas!$A$530:$G$596,6,TRUE)))</f>
        <v>7664.3300000000008</v>
      </c>
      <c r="K37" s="60"/>
      <c r="L37" s="60"/>
      <c r="M37" s="7"/>
    </row>
    <row r="38" spans="1:13" s="7" customFormat="1" x14ac:dyDescent="0.15">
      <c r="A38" s="153"/>
      <c r="B38" s="185"/>
      <c r="C38" s="12"/>
      <c r="D38" s="326"/>
      <c r="E38" s="398" t="s">
        <v>55</v>
      </c>
      <c r="F38" s="332"/>
      <c r="G38" s="332">
        <f>IF($F$18=0,0,(VLOOKUP($F$18,Tablas!$A$597:$G$599,3,TRUE)))</f>
        <v>2721.02</v>
      </c>
      <c r="H38" s="332">
        <f>IF($F$18=0,0,(VLOOKUP($F$18,Tablas!$A$597:$G$599,4,TRUE)))</f>
        <v>2470.33</v>
      </c>
      <c r="I38" s="332">
        <f>IF($F$18=0,0,(VLOOKUP($F$18,Tablas!$A$597:$G$599,5,TRUE)))</f>
        <v>1846.52</v>
      </c>
      <c r="J38" s="399">
        <f>IF($F$18=0,0,(VLOOKUP($F$18,Tablas!$A$597:$G$599,6,TRUE)))</f>
        <v>1336.66</v>
      </c>
      <c r="K38" s="33"/>
      <c r="L38" s="33"/>
    </row>
    <row r="39" spans="1:13" s="7" customFormat="1" x14ac:dyDescent="0.15">
      <c r="A39" s="153"/>
      <c r="B39" s="190"/>
      <c r="C39" s="12"/>
      <c r="D39" s="326"/>
      <c r="E39" s="401" t="s">
        <v>41</v>
      </c>
      <c r="F39" s="337"/>
      <c r="G39" s="337">
        <f>SUM(G36:G38)</f>
        <v>29279.850000000002</v>
      </c>
      <c r="H39" s="337">
        <f>SUM(H36:H38)</f>
        <v>26571.550000000003</v>
      </c>
      <c r="I39" s="337">
        <f>SUM(I36:I38)</f>
        <v>18757.760000000002</v>
      </c>
      <c r="J39" s="402">
        <f>SUM(J36:J38)</f>
        <v>13576.48</v>
      </c>
      <c r="K39" s="33"/>
      <c r="L39" s="33"/>
    </row>
    <row r="40" spans="1:13" s="7" customFormat="1" x14ac:dyDescent="0.15">
      <c r="A40" s="180"/>
      <c r="B40" s="181"/>
      <c r="C40" s="11"/>
      <c r="D40" s="326"/>
      <c r="E40" s="398" t="s">
        <v>42</v>
      </c>
      <c r="F40" s="332"/>
      <c r="G40" s="332">
        <v>75</v>
      </c>
      <c r="H40" s="332">
        <v>75</v>
      </c>
      <c r="I40" s="332">
        <v>75</v>
      </c>
      <c r="J40" s="399">
        <v>75</v>
      </c>
      <c r="K40" s="33"/>
      <c r="L40" s="33"/>
      <c r="M40" s="8"/>
    </row>
    <row r="41" spans="1:13" s="7" customFormat="1" x14ac:dyDescent="0.15">
      <c r="A41" s="438"/>
      <c r="B41" s="448"/>
      <c r="C41" s="11"/>
      <c r="D41" s="326"/>
      <c r="E41" s="398" t="s">
        <v>57</v>
      </c>
      <c r="F41" s="332"/>
      <c r="G41" s="332">
        <f>(G39+G40)*12%</f>
        <v>3522.5820000000003</v>
      </c>
      <c r="H41" s="332">
        <f t="shared" ref="H41:I41" si="4">(H39+H40)*12%</f>
        <v>3197.5860000000002</v>
      </c>
      <c r="I41" s="332">
        <f t="shared" si="4"/>
        <v>2259.9312</v>
      </c>
      <c r="J41" s="399">
        <f t="shared" ref="J41" si="5">(J39+J40)*12%</f>
        <v>1638.1776</v>
      </c>
      <c r="K41" s="61"/>
      <c r="L41" s="61"/>
    </row>
    <row r="42" spans="1:13" s="8" customFormat="1" x14ac:dyDescent="0.15">
      <c r="A42" s="438"/>
      <c r="B42" s="449"/>
      <c r="C42" s="11"/>
      <c r="D42" s="338"/>
      <c r="E42" s="408" t="s">
        <v>53</v>
      </c>
      <c r="F42" s="388"/>
      <c r="G42" s="388">
        <f>SUM(G39:G41)</f>
        <v>32877.432000000001</v>
      </c>
      <c r="H42" s="388">
        <f>SUM(H39:H41)</f>
        <v>29844.136000000002</v>
      </c>
      <c r="I42" s="388">
        <f>SUM(I39:I41)</f>
        <v>21092.691200000001</v>
      </c>
      <c r="J42" s="409">
        <f>SUM(J39:J41)</f>
        <v>15289.657599999999</v>
      </c>
      <c r="K42" s="33"/>
      <c r="L42" s="33"/>
    </row>
    <row r="43" spans="1:13" s="7" customFormat="1" x14ac:dyDescent="0.15">
      <c r="A43" s="153"/>
      <c r="B43" s="169"/>
      <c r="C43" s="11"/>
      <c r="D43" s="338"/>
      <c r="E43" s="410" t="s">
        <v>54</v>
      </c>
      <c r="F43" s="385"/>
      <c r="G43" s="385">
        <f>G39+G41 - G40*12%</f>
        <v>32793.432000000001</v>
      </c>
      <c r="H43" s="385">
        <f t="shared" ref="H43:I43" si="6">H39+H41 - H40*12%</f>
        <v>29760.136000000002</v>
      </c>
      <c r="I43" s="385">
        <f t="shared" si="6"/>
        <v>21008.691200000001</v>
      </c>
      <c r="J43" s="411">
        <f t="shared" ref="J43" si="7">J39+J41 - J40*12%</f>
        <v>15205.657599999999</v>
      </c>
      <c r="K43" s="33"/>
      <c r="L43" s="33"/>
    </row>
    <row r="44" spans="1:13" s="7" customFormat="1" x14ac:dyDescent="0.15">
      <c r="A44" s="153"/>
      <c r="B44" s="169"/>
      <c r="C44" s="12"/>
      <c r="D44" s="335"/>
      <c r="E44" s="441" t="s">
        <v>46</v>
      </c>
      <c r="F44" s="442"/>
      <c r="G44" s="404">
        <f>G42+G43</f>
        <v>65670.864000000001</v>
      </c>
      <c r="H44" s="404">
        <f t="shared" ref="H44:I44" si="8">H42+H43</f>
        <v>59604.272000000004</v>
      </c>
      <c r="I44" s="404">
        <f t="shared" si="8"/>
        <v>42101.382400000002</v>
      </c>
      <c r="J44" s="405">
        <f t="shared" ref="J44" si="9">J42+J43</f>
        <v>30495.315199999997</v>
      </c>
      <c r="K44" s="61"/>
      <c r="L44" s="61"/>
    </row>
    <row r="45" spans="1:13" s="7" customFormat="1" x14ac:dyDescent="0.2">
      <c r="A45" s="153"/>
      <c r="B45" s="189"/>
      <c r="C45" s="12"/>
      <c r="D45" s="323"/>
      <c r="E45" s="321"/>
      <c r="F45" s="321"/>
      <c r="G45" s="321"/>
      <c r="H45" s="321"/>
      <c r="I45" s="321"/>
      <c r="J45" s="339"/>
      <c r="K45" s="63"/>
      <c r="L45" s="63"/>
      <c r="M45" s="8"/>
    </row>
    <row r="46" spans="1:13" s="7" customFormat="1" x14ac:dyDescent="0.2">
      <c r="A46" s="153"/>
      <c r="B46" s="189"/>
      <c r="C46" s="11"/>
      <c r="D46" s="323"/>
      <c r="E46" s="330" t="s">
        <v>44</v>
      </c>
      <c r="F46" s="330"/>
      <c r="G46" s="330"/>
      <c r="H46" s="330"/>
      <c r="I46" s="446"/>
      <c r="J46" s="446"/>
    </row>
    <row r="47" spans="1:13" s="7" customFormat="1" x14ac:dyDescent="0.2">
      <c r="A47" s="153"/>
      <c r="B47" s="189"/>
      <c r="C47" s="3"/>
      <c r="D47" s="323"/>
      <c r="E47" s="395" t="s">
        <v>39</v>
      </c>
      <c r="F47" s="406"/>
      <c r="G47" s="406">
        <f>VLOOKUP($I$16,Tablas!$A$755:$G$821,3,TRUE)</f>
        <v>5171.9250000000002</v>
      </c>
      <c r="H47" s="406">
        <f>VLOOKUP($I$16,Tablas!$A$755:$G$821,4,TRUE)</f>
        <v>4693.1500000000005</v>
      </c>
      <c r="I47" s="406">
        <f>VLOOKUP($I$16,Tablas!$A$755:$G$821,5,TRUE)</f>
        <v>3280.4750000000004</v>
      </c>
      <c r="J47" s="407">
        <f>VLOOKUP($I$16,Tablas!$A$755:$G$821,6,TRUE)</f>
        <v>2374.0750000000003</v>
      </c>
      <c r="K47" s="60"/>
      <c r="L47" s="60"/>
    </row>
    <row r="48" spans="1:13" s="7" customFormat="1" x14ac:dyDescent="0.2">
      <c r="A48" s="153"/>
      <c r="B48" s="189"/>
      <c r="C48" s="3"/>
      <c r="D48" s="323"/>
      <c r="E48" s="398" t="s">
        <v>40</v>
      </c>
      <c r="F48" s="332"/>
      <c r="G48" s="332">
        <f>IF($F$16=1,0,(VLOOKUP($I$18,Tablas!$A$755:$G$821,3,TRUE)))</f>
        <v>8608.6</v>
      </c>
      <c r="H48" s="332">
        <f>IF($F$16=1,0,(VLOOKUP($I$18,Tablas!$A$755:$G$821,4,TRUE)))</f>
        <v>7812.2000000000007</v>
      </c>
      <c r="I48" s="332">
        <f>IF($F$16=1,0,(VLOOKUP($I$18,Tablas!$A$755:$G$821,5,TRUE)))</f>
        <v>5494.2250000000004</v>
      </c>
      <c r="J48" s="399">
        <f>IF($F$16=1,0,(VLOOKUP($I$18,Tablas!$A$755:$G$821,6,TRUE)))</f>
        <v>3976.7750000000005</v>
      </c>
      <c r="K48" s="33"/>
      <c r="L48" s="33"/>
    </row>
    <row r="49" spans="1:13" s="8" customFormat="1" x14ac:dyDescent="0.2">
      <c r="A49" s="153"/>
      <c r="B49" s="189"/>
      <c r="C49" s="3"/>
      <c r="D49" s="323"/>
      <c r="E49" s="398" t="s">
        <v>55</v>
      </c>
      <c r="F49" s="332"/>
      <c r="G49" s="332">
        <f>IF($F$18=0,0,(VLOOKUP($F$18,Tablas!$A$822:$G$824,3,TRUE)))</f>
        <v>1411.8500000000001</v>
      </c>
      <c r="H49" s="332">
        <f>IF($F$18=0,0,(VLOOKUP($F$18,Tablas!$A$822:$G$824,4,TRUE)))</f>
        <v>1281.7750000000001</v>
      </c>
      <c r="I49" s="332">
        <f>IF($F$18=0,0,(VLOOKUP($F$18,Tablas!$A$822:$G$824,5,TRUE)))</f>
        <v>958.1</v>
      </c>
      <c r="J49" s="399">
        <f>IF($F$18=0,0,(VLOOKUP($F$18,Tablas!$A$822:$G$824,6,TRUE)))</f>
        <v>693.55000000000007</v>
      </c>
      <c r="K49" s="33"/>
      <c r="L49" s="33"/>
      <c r="M49" s="7"/>
    </row>
    <row r="50" spans="1:13" s="7" customFormat="1" x14ac:dyDescent="0.2">
      <c r="A50" s="153"/>
      <c r="B50" s="169"/>
      <c r="C50" s="3"/>
      <c r="D50" s="323"/>
      <c r="E50" s="450" t="s">
        <v>41</v>
      </c>
      <c r="F50" s="451"/>
      <c r="G50" s="337">
        <f>SUM(G47:G49)</f>
        <v>15192.375000000002</v>
      </c>
      <c r="H50" s="337">
        <f>SUM(H47:H49)</f>
        <v>13787.125000000002</v>
      </c>
      <c r="I50" s="337">
        <f>SUM(I47:I49)</f>
        <v>9732.8000000000011</v>
      </c>
      <c r="J50" s="402">
        <f>SUM(J47:J49)</f>
        <v>7044.4000000000005</v>
      </c>
      <c r="K50" s="33"/>
      <c r="L50" s="33"/>
      <c r="M50" s="8"/>
    </row>
    <row r="51" spans="1:13" s="7" customFormat="1" x14ac:dyDescent="0.2">
      <c r="A51" s="153"/>
      <c r="B51" s="189"/>
      <c r="C51" s="3"/>
      <c r="D51" s="323"/>
      <c r="E51" s="443" t="s">
        <v>42</v>
      </c>
      <c r="F51" s="444"/>
      <c r="G51" s="332">
        <v>75</v>
      </c>
      <c r="H51" s="332">
        <v>75</v>
      </c>
      <c r="I51" s="332">
        <v>75</v>
      </c>
      <c r="J51" s="399">
        <v>75</v>
      </c>
      <c r="K51" s="61"/>
      <c r="L51" s="61"/>
    </row>
    <row r="52" spans="1:13" s="7" customFormat="1" x14ac:dyDescent="0.2">
      <c r="A52" s="153"/>
      <c r="B52" s="169"/>
      <c r="C52" s="3"/>
      <c r="D52" s="323"/>
      <c r="E52" s="398" t="s">
        <v>57</v>
      </c>
      <c r="F52" s="332"/>
      <c r="G52" s="332">
        <f>(G50+G51)*12%</f>
        <v>1832.0850000000003</v>
      </c>
      <c r="H52" s="332">
        <f t="shared" ref="H52:I52" si="10">(H50+H51)*12%</f>
        <v>1663.4550000000002</v>
      </c>
      <c r="I52" s="332">
        <f t="shared" si="10"/>
        <v>1176.9360000000001</v>
      </c>
      <c r="J52" s="399">
        <f t="shared" ref="J52" si="11">(J50+J51)*12%</f>
        <v>854.32800000000009</v>
      </c>
      <c r="K52" s="33"/>
      <c r="L52" s="33"/>
    </row>
    <row r="53" spans="1:13" s="7" customFormat="1" x14ac:dyDescent="0.2">
      <c r="A53" s="153"/>
      <c r="B53" s="169"/>
      <c r="C53" s="3"/>
      <c r="D53" s="323"/>
      <c r="E53" s="408" t="s">
        <v>53</v>
      </c>
      <c r="F53" s="388"/>
      <c r="G53" s="388">
        <f>SUM(G50:G52)</f>
        <v>17099.460000000003</v>
      </c>
      <c r="H53" s="388">
        <f>SUM(H50:H52)</f>
        <v>15525.580000000002</v>
      </c>
      <c r="I53" s="388">
        <f>SUM(I50:I52)</f>
        <v>10984.736000000001</v>
      </c>
      <c r="J53" s="409">
        <f>SUM(J50:J52)</f>
        <v>7973.728000000001</v>
      </c>
      <c r="K53" s="33"/>
      <c r="L53" s="33"/>
    </row>
    <row r="54" spans="1:13" s="8" customFormat="1" x14ac:dyDescent="0.2">
      <c r="A54" s="153"/>
      <c r="B54" s="192"/>
      <c r="C54" s="3"/>
      <c r="D54" s="323"/>
      <c r="E54" s="410" t="s">
        <v>45</v>
      </c>
      <c r="F54" s="385"/>
      <c r="G54" s="385">
        <f>G50+G52 - G51*12%</f>
        <v>17015.460000000003</v>
      </c>
      <c r="H54" s="385">
        <f t="shared" ref="H54:I54" si="12">H50+H52 - H51*12%</f>
        <v>15441.580000000002</v>
      </c>
      <c r="I54" s="385">
        <f t="shared" si="12"/>
        <v>10900.736000000001</v>
      </c>
      <c r="J54" s="411">
        <f t="shared" ref="J54" si="13">J50+J52 - J51*12%</f>
        <v>7889.728000000001</v>
      </c>
      <c r="K54" s="61"/>
      <c r="L54" s="61"/>
      <c r="M54" s="7"/>
    </row>
    <row r="55" spans="1:13" x14ac:dyDescent="0.2">
      <c r="A55" s="153"/>
      <c r="B55" s="190"/>
      <c r="C55" s="3"/>
      <c r="E55" s="403" t="s">
        <v>46</v>
      </c>
      <c r="F55" s="404"/>
      <c r="G55" s="404">
        <f>G53+(G54*3)</f>
        <v>68145.840000000011</v>
      </c>
      <c r="H55" s="404">
        <f t="shared" ref="H55:I55" si="14">H53+(H54*3)</f>
        <v>61850.320000000007</v>
      </c>
      <c r="I55" s="404">
        <f t="shared" si="14"/>
        <v>43686.944000000003</v>
      </c>
      <c r="J55" s="405">
        <f t="shared" ref="J55" si="15">J53+(J54*3)</f>
        <v>31642.912000000004</v>
      </c>
      <c r="K55" s="61"/>
      <c r="L55" s="61"/>
      <c r="M55" s="7"/>
    </row>
    <row r="56" spans="1:13" x14ac:dyDescent="0.2">
      <c r="A56" s="180"/>
      <c r="B56" s="193"/>
      <c r="C56" s="3"/>
      <c r="E56" s="321"/>
      <c r="F56" s="321"/>
      <c r="G56" s="321"/>
      <c r="H56" s="321"/>
      <c r="I56" s="321"/>
      <c r="J56" s="340"/>
      <c r="K56" s="64"/>
      <c r="L56" s="64"/>
      <c r="M56" s="8"/>
    </row>
    <row r="57" spans="1:13" x14ac:dyDescent="0.2">
      <c r="A57" s="153"/>
      <c r="B57" s="194"/>
      <c r="C57" s="3"/>
      <c r="E57" s="436"/>
      <c r="F57" s="436"/>
      <c r="G57" s="436"/>
      <c r="H57" s="436"/>
      <c r="I57" s="436"/>
      <c r="J57" s="436"/>
      <c r="K57" s="147"/>
      <c r="L57" s="60"/>
      <c r="M57" s="7"/>
    </row>
    <row r="58" spans="1:13" x14ac:dyDescent="0.2">
      <c r="A58" s="153"/>
      <c r="B58" s="195"/>
      <c r="C58" s="3"/>
      <c r="E58" s="431" t="s">
        <v>85</v>
      </c>
      <c r="F58" s="431"/>
      <c r="G58" s="431"/>
      <c r="H58" s="431"/>
      <c r="I58" s="431"/>
      <c r="J58" s="431"/>
      <c r="K58" s="148"/>
      <c r="L58" s="33"/>
      <c r="M58" s="7"/>
    </row>
    <row r="59" spans="1:13" x14ac:dyDescent="0.2">
      <c r="A59" s="153"/>
      <c r="B59" s="195"/>
      <c r="C59" s="3"/>
      <c r="E59" s="440" t="s">
        <v>56</v>
      </c>
      <c r="F59" s="440"/>
      <c r="G59" s="440"/>
      <c r="H59" s="440"/>
      <c r="I59" s="440"/>
      <c r="J59" s="440"/>
      <c r="K59" s="33"/>
      <c r="L59" s="33"/>
      <c r="M59" s="7"/>
    </row>
    <row r="60" spans="1:13" ht="60" customHeight="1" x14ac:dyDescent="0.2">
      <c r="A60" s="180"/>
      <c r="B60" s="193"/>
      <c r="C60" s="3"/>
      <c r="E60" s="440"/>
      <c r="F60" s="440"/>
      <c r="G60" s="440"/>
      <c r="H60" s="440"/>
      <c r="I60" s="440"/>
      <c r="J60" s="440"/>
      <c r="K60" s="33"/>
      <c r="L60" s="33"/>
      <c r="M60" s="7"/>
    </row>
    <row r="61" spans="1:13" ht="24" customHeight="1" x14ac:dyDescent="0.2">
      <c r="A61" s="153"/>
      <c r="B61" s="189"/>
      <c r="C61" s="3"/>
      <c r="E61" s="321"/>
      <c r="F61" s="321"/>
      <c r="G61" s="321"/>
      <c r="H61" s="321"/>
      <c r="I61" s="321"/>
      <c r="J61" s="332"/>
      <c r="K61" s="33"/>
      <c r="L61" s="33"/>
      <c r="M61" s="7"/>
    </row>
    <row r="62" spans="1:13" ht="24" customHeight="1" x14ac:dyDescent="0.2">
      <c r="A62" s="153"/>
      <c r="B62" s="168"/>
      <c r="C62" s="3"/>
      <c r="E62" s="321"/>
      <c r="F62" s="321"/>
      <c r="G62" s="321"/>
      <c r="H62" s="321"/>
      <c r="I62" s="321"/>
      <c r="J62" s="332"/>
      <c r="K62" s="33"/>
      <c r="L62" s="33"/>
      <c r="M62" s="7"/>
    </row>
    <row r="63" spans="1:13" ht="24" customHeight="1" x14ac:dyDescent="0.2">
      <c r="A63" s="153"/>
      <c r="B63" s="168"/>
      <c r="C63" s="3"/>
      <c r="E63" s="321"/>
      <c r="F63" s="321"/>
      <c r="G63" s="321"/>
      <c r="H63" s="321"/>
      <c r="I63" s="321"/>
      <c r="J63" s="332"/>
      <c r="K63" s="61"/>
      <c r="L63" s="61"/>
      <c r="M63" s="8"/>
    </row>
    <row r="64" spans="1:13" ht="31.5" customHeight="1" x14ac:dyDescent="0.2">
      <c r="A64" s="153"/>
      <c r="B64" s="168"/>
      <c r="C64" s="3"/>
      <c r="E64" s="321"/>
      <c r="F64" s="321"/>
      <c r="G64" s="321"/>
      <c r="H64" s="321"/>
      <c r="I64" s="321"/>
      <c r="J64" s="337"/>
      <c r="K64" s="33"/>
      <c r="L64" s="33"/>
      <c r="M64" s="8"/>
    </row>
    <row r="65" spans="1:12" ht="24" customHeight="1" x14ac:dyDescent="0.2">
      <c r="A65" s="153"/>
      <c r="B65" s="189"/>
      <c r="C65" s="3"/>
      <c r="E65" s="321"/>
      <c r="F65" s="321"/>
      <c r="G65" s="321"/>
      <c r="H65" s="321"/>
      <c r="I65" s="321"/>
      <c r="J65" s="332"/>
      <c r="K65" s="33"/>
      <c r="L65" s="33"/>
    </row>
    <row r="66" spans="1:12" ht="24" customHeight="1" x14ac:dyDescent="0.2">
      <c r="A66" s="153"/>
      <c r="B66" s="190"/>
      <c r="C66" s="3"/>
      <c r="E66" s="321"/>
      <c r="F66" s="321"/>
      <c r="G66" s="321"/>
      <c r="H66" s="321"/>
      <c r="I66" s="321"/>
      <c r="J66" s="332"/>
      <c r="K66" s="61"/>
      <c r="L66" s="61"/>
    </row>
    <row r="67" spans="1:12" ht="24" customHeight="1" x14ac:dyDescent="0.2">
      <c r="A67" s="153"/>
      <c r="B67" s="189"/>
      <c r="C67" s="3"/>
      <c r="E67" s="321"/>
      <c r="F67" s="321"/>
      <c r="G67" s="321"/>
      <c r="H67" s="321"/>
      <c r="I67" s="321"/>
      <c r="J67" s="337"/>
      <c r="K67" s="61"/>
      <c r="L67" s="61"/>
    </row>
    <row r="68" spans="1:12" ht="33.75" customHeight="1" x14ac:dyDescent="0.2">
      <c r="A68" s="153"/>
      <c r="B68" s="185"/>
      <c r="C68" s="3"/>
      <c r="E68" s="321"/>
      <c r="F68" s="321"/>
      <c r="G68" s="321"/>
      <c r="H68" s="321"/>
      <c r="I68" s="321"/>
      <c r="J68" s="337"/>
      <c r="K68" s="63"/>
      <c r="L68" s="63"/>
    </row>
    <row r="69" spans="1:12" ht="24" customHeight="1" x14ac:dyDescent="0.2">
      <c r="A69" s="153"/>
      <c r="B69" s="196"/>
      <c r="E69" s="321"/>
      <c r="F69" s="321"/>
      <c r="G69" s="321"/>
      <c r="H69" s="321"/>
      <c r="I69" s="321"/>
      <c r="J69" s="339"/>
    </row>
    <row r="70" spans="1:12" ht="33.75" customHeight="1" x14ac:dyDescent="0.2">
      <c r="A70" s="180"/>
      <c r="B70" s="193"/>
      <c r="E70" s="321"/>
      <c r="F70" s="321"/>
      <c r="G70" s="321"/>
      <c r="H70" s="321"/>
      <c r="I70" s="321"/>
      <c r="J70" s="321"/>
    </row>
    <row r="71" spans="1:12" ht="24" customHeight="1" x14ac:dyDescent="0.2">
      <c r="A71" s="153"/>
      <c r="B71" s="190"/>
      <c r="E71" s="321"/>
      <c r="F71" s="321"/>
      <c r="G71" s="321"/>
      <c r="H71" s="321"/>
      <c r="I71" s="321"/>
      <c r="J71" s="321"/>
    </row>
    <row r="72" spans="1:12" ht="24" customHeight="1" x14ac:dyDescent="0.2">
      <c r="A72" s="153"/>
      <c r="B72" s="190"/>
      <c r="E72" s="321"/>
      <c r="F72" s="321"/>
      <c r="G72" s="321"/>
      <c r="H72" s="321"/>
      <c r="I72" s="321"/>
      <c r="J72" s="321"/>
    </row>
    <row r="73" spans="1:12" ht="20.25" customHeight="1" x14ac:dyDescent="0.2">
      <c r="A73" s="153"/>
      <c r="B73" s="190"/>
      <c r="E73" s="321"/>
      <c r="F73" s="321"/>
      <c r="G73" s="321"/>
      <c r="H73" s="321"/>
      <c r="I73" s="321"/>
      <c r="J73" s="321"/>
    </row>
    <row r="74" spans="1:12" ht="19.5" customHeight="1" x14ac:dyDescent="0.2">
      <c r="A74" s="180"/>
      <c r="B74" s="193"/>
      <c r="E74" s="321"/>
      <c r="F74" s="321"/>
      <c r="G74" s="321"/>
      <c r="H74" s="321"/>
      <c r="I74" s="321"/>
      <c r="J74" s="321"/>
    </row>
    <row r="75" spans="1:12" ht="26.25" customHeight="1" x14ac:dyDescent="0.2">
      <c r="A75" s="153"/>
      <c r="B75" s="189"/>
      <c r="E75" s="321"/>
      <c r="F75" s="321"/>
      <c r="G75" s="321"/>
      <c r="H75" s="321"/>
      <c r="I75" s="321"/>
      <c r="J75" s="321"/>
    </row>
    <row r="76" spans="1:12" ht="26.25" customHeight="1" x14ac:dyDescent="0.2">
      <c r="A76" s="153"/>
      <c r="B76" s="179"/>
      <c r="E76" s="321"/>
      <c r="F76" s="321"/>
      <c r="G76" s="321"/>
      <c r="H76" s="321"/>
      <c r="I76" s="321"/>
      <c r="J76" s="321"/>
    </row>
    <row r="77" spans="1:12" ht="26.25" customHeight="1" x14ac:dyDescent="0.2">
      <c r="A77" s="153"/>
      <c r="B77" s="189"/>
      <c r="E77" s="321"/>
      <c r="F77" s="321"/>
      <c r="G77" s="321"/>
      <c r="H77" s="321"/>
      <c r="I77" s="321"/>
      <c r="J77" s="321"/>
    </row>
    <row r="78" spans="1:12" ht="26.25" customHeight="1" x14ac:dyDescent="0.2">
      <c r="A78" s="153"/>
      <c r="B78" s="189"/>
      <c r="E78" s="321"/>
      <c r="F78" s="321"/>
      <c r="G78" s="321"/>
      <c r="H78" s="321"/>
      <c r="I78" s="321"/>
      <c r="J78" s="321"/>
    </row>
    <row r="79" spans="1:12" ht="26.25" customHeight="1" x14ac:dyDescent="0.2">
      <c r="A79" s="153"/>
      <c r="B79" s="189"/>
      <c r="E79" s="321"/>
      <c r="F79" s="321"/>
      <c r="G79" s="321"/>
      <c r="H79" s="321"/>
      <c r="I79" s="321"/>
      <c r="J79" s="321"/>
    </row>
    <row r="80" spans="1:12" ht="26.25" customHeight="1" x14ac:dyDescent="0.2">
      <c r="A80" s="153"/>
      <c r="B80" s="179"/>
      <c r="E80" s="321"/>
      <c r="F80" s="321"/>
      <c r="G80" s="321"/>
      <c r="H80" s="321"/>
      <c r="I80" s="321"/>
      <c r="J80" s="321"/>
    </row>
    <row r="81" spans="1:10" ht="26.25" customHeight="1" x14ac:dyDescent="0.2">
      <c r="A81" s="153"/>
      <c r="B81" s="189"/>
      <c r="E81" s="321"/>
      <c r="F81" s="321"/>
      <c r="G81" s="321"/>
      <c r="H81" s="321"/>
      <c r="I81" s="321"/>
      <c r="J81" s="321"/>
    </row>
    <row r="82" spans="1:10" ht="33.75" customHeight="1" x14ac:dyDescent="0.2">
      <c r="A82" s="153"/>
      <c r="B82" s="179"/>
      <c r="E82" s="321"/>
      <c r="F82" s="321"/>
      <c r="G82" s="321"/>
      <c r="H82" s="321"/>
      <c r="I82" s="321"/>
      <c r="J82" s="321"/>
    </row>
    <row r="83" spans="1:10" ht="26.25" customHeight="1" x14ac:dyDescent="0.2">
      <c r="A83" s="153"/>
      <c r="B83" s="189"/>
      <c r="E83" s="321"/>
      <c r="F83" s="321"/>
      <c r="G83" s="321"/>
      <c r="H83" s="321"/>
      <c r="I83" s="321"/>
      <c r="J83" s="321"/>
    </row>
    <row r="84" spans="1:10" ht="22.5" customHeight="1" x14ac:dyDescent="0.2">
      <c r="A84" s="180"/>
      <c r="B84" s="193"/>
      <c r="E84" s="321"/>
      <c r="F84" s="321"/>
      <c r="G84" s="321"/>
      <c r="H84" s="321"/>
      <c r="I84" s="321"/>
      <c r="J84" s="321"/>
    </row>
    <row r="85" spans="1:10" ht="25.5" customHeight="1" x14ac:dyDescent="0.2">
      <c r="A85" s="153"/>
      <c r="B85" s="168"/>
    </row>
    <row r="86" spans="1:10" ht="25.5" customHeight="1" x14ac:dyDescent="0.2">
      <c r="A86" s="153"/>
      <c r="B86" s="169"/>
    </row>
    <row r="87" spans="1:10" ht="31.5" customHeight="1" x14ac:dyDescent="0.2">
      <c r="A87" s="153"/>
      <c r="B87" s="169"/>
    </row>
    <row r="88" spans="1:10" ht="25.5" customHeight="1" x14ac:dyDescent="0.2">
      <c r="A88" s="153"/>
      <c r="B88" s="169"/>
    </row>
    <row r="89" spans="1:10" ht="25.5" customHeight="1" x14ac:dyDescent="0.2">
      <c r="A89" s="153"/>
      <c r="B89" s="179"/>
    </row>
    <row r="90" spans="1:10" ht="25.5" customHeight="1" x14ac:dyDescent="0.2">
      <c r="A90" s="153"/>
      <c r="B90" s="179"/>
    </row>
    <row r="91" spans="1:10" ht="25.5" customHeight="1" x14ac:dyDescent="0.2">
      <c r="A91" s="153"/>
      <c r="B91" s="169"/>
    </row>
    <row r="92" spans="1:10" x14ac:dyDescent="0.2">
      <c r="A92" s="99"/>
      <c r="B92" s="99"/>
    </row>
  </sheetData>
  <sheetProtection password="CFD1" sheet="1" objects="1" scenarios="1"/>
  <mergeCells count="12">
    <mergeCell ref="F14:I14"/>
    <mergeCell ref="B41:B42"/>
    <mergeCell ref="A41:A42"/>
    <mergeCell ref="A12:B12"/>
    <mergeCell ref="E50:F50"/>
    <mergeCell ref="E59:J60"/>
    <mergeCell ref="E44:F44"/>
    <mergeCell ref="E51:F51"/>
    <mergeCell ref="I35:J35"/>
    <mergeCell ref="I46:J46"/>
    <mergeCell ref="E58:J58"/>
    <mergeCell ref="E57:J57"/>
  </mergeCells>
  <conditionalFormatting sqref="F16">
    <cfRule type="cellIs" dxfId="20" priority="3" stopIfTrue="1" operator="greaterThan">
      <formula>2</formula>
    </cfRule>
    <cfRule type="cellIs" dxfId="19" priority="4" stopIfTrue="1" operator="lessThan">
      <formula>1</formula>
    </cfRule>
  </conditionalFormatting>
  <conditionalFormatting sqref="I18 I16">
    <cfRule type="cellIs" dxfId="18" priority="1" stopIfTrue="1" operator="greaterThan">
      <formula>73</formula>
    </cfRule>
    <cfRule type="cellIs" dxfId="17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rowBreaks count="1" manualBreakCount="1">
    <brk id="57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97"/>
  <sheetViews>
    <sheetView showGridLines="0" topLeftCell="B6" zoomScale="75" zoomScaleNormal="75" zoomScaleSheetLayoutView="37" workbookViewId="0">
      <selection activeCell="L20" sqref="L20"/>
    </sheetView>
  </sheetViews>
  <sheetFormatPr baseColWidth="10" defaultColWidth="8.6640625" defaultRowHeight="18" x14ac:dyDescent="0.2"/>
  <cols>
    <col min="1" max="1" width="70.6640625" style="3" customWidth="1"/>
    <col min="2" max="2" width="55.5" style="3" customWidth="1"/>
    <col min="3" max="3" width="4.6640625" style="4" customWidth="1"/>
    <col min="4" max="4" width="16.6640625" style="3" customWidth="1"/>
    <col min="5" max="5" width="32.33203125" style="323" customWidth="1"/>
    <col min="6" max="6" width="26.1640625" style="323" customWidth="1"/>
    <col min="7" max="7" width="23" style="323" customWidth="1"/>
    <col min="8" max="8" width="21.6640625" style="323" customWidth="1"/>
    <col min="9" max="9" width="26.33203125" style="323" customWidth="1"/>
    <col min="10" max="10" width="25" style="323" customWidth="1"/>
    <col min="11" max="16384" width="8.6640625" style="3"/>
  </cols>
  <sheetData>
    <row r="1" spans="1:12" x14ac:dyDescent="0.2">
      <c r="A1" s="73"/>
      <c r="B1" s="73"/>
      <c r="C1" s="74"/>
      <c r="D1" s="73"/>
      <c r="E1" s="315"/>
      <c r="F1" s="315"/>
      <c r="G1" s="315"/>
      <c r="H1" s="315"/>
      <c r="I1" s="315"/>
      <c r="J1" s="315"/>
      <c r="K1" s="75"/>
      <c r="L1" s="75"/>
    </row>
    <row r="2" spans="1:12" x14ac:dyDescent="0.2">
      <c r="A2" s="73"/>
      <c r="B2" s="73"/>
      <c r="C2" s="74"/>
      <c r="D2" s="73"/>
      <c r="E2" s="315"/>
      <c r="F2" s="315"/>
      <c r="G2" s="315"/>
      <c r="H2" s="315"/>
      <c r="I2" s="315"/>
      <c r="J2" s="315"/>
      <c r="K2" s="75"/>
      <c r="L2" s="75"/>
    </row>
    <row r="3" spans="1:12" x14ac:dyDescent="0.2">
      <c r="A3" s="73"/>
      <c r="B3" s="73"/>
      <c r="C3" s="74"/>
      <c r="D3" s="73"/>
      <c r="E3" s="315"/>
      <c r="F3" s="315"/>
      <c r="G3" s="315"/>
      <c r="H3" s="315"/>
      <c r="I3" s="315"/>
      <c r="J3" s="315"/>
      <c r="K3" s="75"/>
      <c r="L3" s="75"/>
    </row>
    <row r="4" spans="1:12" x14ac:dyDescent="0.2">
      <c r="A4" s="73"/>
      <c r="B4" s="73"/>
      <c r="C4" s="74"/>
      <c r="D4" s="73"/>
      <c r="E4" s="315"/>
      <c r="F4" s="315"/>
      <c r="G4" s="315"/>
      <c r="H4" s="315"/>
      <c r="I4" s="315"/>
      <c r="J4" s="315"/>
      <c r="K4" s="75"/>
      <c r="L4" s="75"/>
    </row>
    <row r="5" spans="1:12" x14ac:dyDescent="0.2">
      <c r="A5" s="73"/>
      <c r="B5" s="73"/>
      <c r="C5" s="74"/>
      <c r="D5" s="73"/>
      <c r="E5" s="315"/>
      <c r="F5" s="315"/>
      <c r="G5" s="315"/>
      <c r="H5" s="315"/>
      <c r="I5" s="315"/>
      <c r="J5" s="315"/>
      <c r="K5" s="75"/>
      <c r="L5" s="75"/>
    </row>
    <row r="6" spans="1:12" s="75" customFormat="1" x14ac:dyDescent="0.2">
      <c r="A6" s="73"/>
      <c r="B6" s="73"/>
      <c r="C6" s="74"/>
      <c r="D6" s="73"/>
      <c r="E6" s="315"/>
      <c r="F6" s="315"/>
      <c r="G6" s="315"/>
      <c r="H6" s="315"/>
      <c r="I6" s="315"/>
      <c r="J6" s="315"/>
    </row>
    <row r="7" spans="1:12" x14ac:dyDescent="0.2">
      <c r="A7" s="73"/>
      <c r="B7" s="73"/>
      <c r="C7" s="74"/>
      <c r="D7" s="73"/>
      <c r="E7" s="315"/>
      <c r="F7" s="315"/>
      <c r="G7" s="315"/>
      <c r="H7" s="315"/>
      <c r="I7" s="315"/>
      <c r="J7" s="315"/>
      <c r="K7" s="75"/>
      <c r="L7" s="75"/>
    </row>
    <row r="8" spans="1:12" s="75" customFormat="1" x14ac:dyDescent="0.2">
      <c r="A8" s="73"/>
      <c r="B8" s="73"/>
      <c r="C8" s="74"/>
      <c r="D8" s="73"/>
      <c r="E8" s="315"/>
      <c r="F8" s="315"/>
      <c r="G8" s="315"/>
      <c r="H8" s="315"/>
      <c r="I8" s="315"/>
      <c r="J8" s="315"/>
    </row>
    <row r="9" spans="1:12" x14ac:dyDescent="0.2">
      <c r="A9" s="73"/>
      <c r="B9" s="73"/>
      <c r="C9" s="74"/>
      <c r="D9" s="73"/>
      <c r="E9" s="315"/>
      <c r="F9" s="315"/>
      <c r="G9" s="315"/>
      <c r="H9" s="315"/>
      <c r="I9" s="315"/>
      <c r="J9" s="315"/>
      <c r="K9" s="75"/>
      <c r="L9" s="75"/>
    </row>
    <row r="10" spans="1:12" ht="24.75" customHeight="1" x14ac:dyDescent="0.25">
      <c r="A10" s="200"/>
      <c r="B10" s="200"/>
      <c r="C10" s="200"/>
      <c r="D10" s="200"/>
      <c r="E10" s="317"/>
      <c r="F10" s="317"/>
      <c r="G10" s="317"/>
      <c r="H10" s="317"/>
      <c r="I10" s="317"/>
      <c r="J10" s="317"/>
      <c r="K10" s="75"/>
      <c r="L10" s="75"/>
    </row>
    <row r="11" spans="1:12" ht="23.25" customHeight="1" x14ac:dyDescent="0.25">
      <c r="A11" s="425" t="s">
        <v>65</v>
      </c>
      <c r="B11" s="425"/>
      <c r="C11" s="77"/>
      <c r="D11" s="200"/>
      <c r="E11" s="317"/>
      <c r="F11" s="317"/>
      <c r="G11" s="317"/>
      <c r="H11" s="317"/>
      <c r="I11" s="317"/>
      <c r="J11" s="317"/>
      <c r="K11" s="75"/>
      <c r="L11" s="75"/>
    </row>
    <row r="12" spans="1:12" ht="23" x14ac:dyDescent="0.25">
      <c r="C12" s="10"/>
      <c r="D12" s="323"/>
      <c r="E12" s="342" t="s">
        <v>83</v>
      </c>
      <c r="F12" s="447" t="str">
        <f>+'INGRESO DE DATOS'!$D$16</f>
        <v>NOMBRE COMPLETO</v>
      </c>
      <c r="G12" s="447"/>
      <c r="H12" s="447"/>
      <c r="I12" s="447"/>
      <c r="J12" s="318"/>
    </row>
    <row r="13" spans="1:12" ht="12" customHeight="1" x14ac:dyDescent="0.2">
      <c r="A13" s="170"/>
      <c r="B13" s="168"/>
      <c r="C13" s="11"/>
      <c r="D13" s="315"/>
      <c r="E13" s="315"/>
      <c r="F13" s="315"/>
      <c r="G13" s="315"/>
      <c r="H13" s="315"/>
      <c r="I13" s="315"/>
      <c r="J13" s="319"/>
    </row>
    <row r="14" spans="1:12" ht="23.25" customHeight="1" x14ac:dyDescent="0.2">
      <c r="A14" s="170"/>
      <c r="B14" s="168"/>
      <c r="C14" s="11"/>
      <c r="D14" s="323"/>
      <c r="E14" s="342" t="s">
        <v>77</v>
      </c>
      <c r="F14" s="341">
        <f>+'INGRESO DE DATOS'!$D$18</f>
        <v>2</v>
      </c>
      <c r="G14" s="315"/>
      <c r="H14" s="320" t="s">
        <v>78</v>
      </c>
      <c r="I14" s="341">
        <f>+'INGRESO DE DATOS'!$D$20</f>
        <v>65</v>
      </c>
      <c r="J14" s="318"/>
    </row>
    <row r="15" spans="1:12" ht="12" customHeight="1" x14ac:dyDescent="0.2">
      <c r="A15" s="170"/>
      <c r="B15" s="184"/>
      <c r="C15" s="11"/>
      <c r="D15" s="321"/>
      <c r="E15" s="321"/>
      <c r="F15" s="322"/>
      <c r="G15" s="322"/>
      <c r="H15" s="322"/>
      <c r="I15" s="322"/>
      <c r="J15" s="315"/>
    </row>
    <row r="16" spans="1:12" ht="23.25" customHeight="1" x14ac:dyDescent="0.2">
      <c r="A16" s="170"/>
      <c r="B16" s="168"/>
      <c r="C16" s="11"/>
      <c r="D16" s="321"/>
      <c r="E16" s="342" t="s">
        <v>79</v>
      </c>
      <c r="F16" s="341">
        <f>+'INGRESO DE DATOS'!$H$18</f>
        <v>3</v>
      </c>
      <c r="G16" s="322"/>
      <c r="H16" s="320" t="s">
        <v>82</v>
      </c>
      <c r="I16" s="341">
        <f>+'INGRESO DE DATOS'!$H$20</f>
        <v>71</v>
      </c>
    </row>
    <row r="17" spans="1:13" s="5" customFormat="1" ht="12" customHeight="1" x14ac:dyDescent="0.2">
      <c r="A17" s="153"/>
      <c r="B17" s="185"/>
      <c r="C17" s="11"/>
      <c r="D17" s="321"/>
      <c r="E17" s="321"/>
      <c r="F17" s="321"/>
      <c r="G17" s="322"/>
      <c r="H17" s="322" t="s">
        <v>2</v>
      </c>
      <c r="I17" s="322" t="s">
        <v>2</v>
      </c>
      <c r="J17" s="322"/>
    </row>
    <row r="18" spans="1:13" s="5" customFormat="1" ht="23.25" customHeight="1" x14ac:dyDescent="0.2">
      <c r="A18" s="186"/>
      <c r="B18" s="185"/>
      <c r="C18" s="12"/>
      <c r="D18" s="315"/>
      <c r="E18" s="315"/>
      <c r="F18" s="321"/>
      <c r="G18" s="349"/>
      <c r="H18" s="350" t="s">
        <v>47</v>
      </c>
      <c r="I18" s="344">
        <f ca="1">NOW()</f>
        <v>44621.72177974537</v>
      </c>
      <c r="J18" s="321"/>
    </row>
    <row r="19" spans="1:13" s="1" customFormat="1" ht="23.25" customHeight="1" x14ac:dyDescent="0.2">
      <c r="A19" s="187"/>
      <c r="B19" s="181"/>
      <c r="C19" s="12"/>
      <c r="E19" s="345"/>
      <c r="F19" s="315"/>
      <c r="G19" s="315" t="s">
        <v>2</v>
      </c>
      <c r="H19" s="327" t="b">
        <v>0</v>
      </c>
      <c r="I19" s="315"/>
      <c r="J19" s="322" t="s">
        <v>2</v>
      </c>
    </row>
    <row r="20" spans="1:13" s="1" customFormat="1" x14ac:dyDescent="0.2">
      <c r="A20" s="188"/>
      <c r="B20" s="192"/>
      <c r="C20" s="11"/>
      <c r="D20" s="2"/>
      <c r="E20" s="383" t="s">
        <v>34</v>
      </c>
      <c r="F20" s="384"/>
      <c r="G20" s="384" t="s">
        <v>7</v>
      </c>
      <c r="H20" s="384" t="s">
        <v>8</v>
      </c>
      <c r="I20" s="384" t="s">
        <v>9</v>
      </c>
      <c r="J20" s="384" t="s">
        <v>59</v>
      </c>
      <c r="K20" s="2"/>
    </row>
    <row r="21" spans="1:13" s="1" customFormat="1" x14ac:dyDescent="0.15">
      <c r="A21" s="153"/>
      <c r="B21" s="192"/>
      <c r="C21" s="11"/>
      <c r="D21" s="11"/>
      <c r="E21" s="389" t="s">
        <v>36</v>
      </c>
      <c r="F21" s="390"/>
      <c r="G21" s="390">
        <v>250</v>
      </c>
      <c r="H21" s="390">
        <v>2000</v>
      </c>
      <c r="I21" s="390">
        <v>5000</v>
      </c>
      <c r="J21" s="391">
        <v>10000</v>
      </c>
      <c r="K21" s="57"/>
      <c r="L21" s="57"/>
      <c r="M21" s="2"/>
    </row>
    <row r="22" spans="1:13" s="2" customFormat="1" x14ac:dyDescent="0.15">
      <c r="A22" s="153"/>
      <c r="B22" s="192"/>
      <c r="C22" s="11"/>
      <c r="D22" s="11"/>
      <c r="E22" s="392" t="s">
        <v>37</v>
      </c>
      <c r="F22" s="393"/>
      <c r="G22" s="393">
        <v>5000</v>
      </c>
      <c r="H22" s="393">
        <v>2000</v>
      </c>
      <c r="I22" s="393">
        <v>5000</v>
      </c>
      <c r="J22" s="394">
        <v>10000</v>
      </c>
      <c r="K22" s="58"/>
      <c r="L22" s="58"/>
    </row>
    <row r="23" spans="1:13" s="2" customFormat="1" x14ac:dyDescent="0.2">
      <c r="A23" s="188"/>
      <c r="B23" s="193"/>
      <c r="C23" s="11"/>
      <c r="D23" s="11"/>
      <c r="E23" s="326"/>
      <c r="F23" s="322"/>
      <c r="G23" s="316"/>
      <c r="H23" s="322"/>
      <c r="I23" s="322"/>
      <c r="J23" s="329"/>
      <c r="K23" s="58"/>
      <c r="L23" s="58"/>
      <c r="M23" s="6"/>
    </row>
    <row r="24" spans="1:13" s="2" customFormat="1" x14ac:dyDescent="0.15">
      <c r="A24" s="153"/>
      <c r="B24" s="193"/>
      <c r="C24" s="11"/>
      <c r="D24" s="11"/>
      <c r="E24" s="453" t="s">
        <v>35</v>
      </c>
      <c r="F24" s="453"/>
      <c r="G24" s="453"/>
      <c r="H24" s="453"/>
      <c r="I24" s="453"/>
      <c r="J24" s="453"/>
      <c r="K24" s="59"/>
      <c r="L24" s="59"/>
      <c r="M24" s="7"/>
    </row>
    <row r="25" spans="1:13" s="6" customFormat="1" x14ac:dyDescent="0.15">
      <c r="A25" s="153"/>
      <c r="B25" s="193"/>
      <c r="C25" s="11"/>
      <c r="D25" s="11"/>
      <c r="E25" s="395" t="s">
        <v>39</v>
      </c>
      <c r="F25" s="396"/>
      <c r="G25" s="396">
        <f>VLOOKUP($I$14,Tablas!$A$305:$G$371,3,TRUE)</f>
        <v>16992</v>
      </c>
      <c r="H25" s="396">
        <f>VLOOKUP($I$14,Tablas!$A$305:$G$371,4,TRUE)</f>
        <v>16305</v>
      </c>
      <c r="I25" s="396">
        <f>VLOOKUP($I$14,Tablas!$A$305:$G$371,5,TRUE)</f>
        <v>11441</v>
      </c>
      <c r="J25" s="397">
        <f>VLOOKUP($I$14,Tablas!$A$305:$G$371,6,TRUE)</f>
        <v>8292</v>
      </c>
      <c r="K25" s="60"/>
      <c r="L25" s="60"/>
      <c r="M25" s="7"/>
    </row>
    <row r="26" spans="1:13" s="7" customFormat="1" x14ac:dyDescent="0.15">
      <c r="A26" s="188"/>
      <c r="B26" s="193"/>
      <c r="C26" s="11"/>
      <c r="D26" s="13"/>
      <c r="E26" s="398" t="s">
        <v>40</v>
      </c>
      <c r="F26" s="332"/>
      <c r="G26" s="332">
        <f>IF($F$14=1,0,(VLOOKUP($I$16,Tablas!$A$305:$G$371,3,TRUE)))</f>
        <v>28786</v>
      </c>
      <c r="H26" s="332">
        <f>IF($F$14=1,0,(VLOOKUP($I$16,Tablas!$A$305:$G$371,4,TRUE)))</f>
        <v>27621</v>
      </c>
      <c r="I26" s="332">
        <f>IF($F$14=1,0,(VLOOKUP($I$16,Tablas!$A$305:$G$371,5,TRUE)))</f>
        <v>19500</v>
      </c>
      <c r="J26" s="399">
        <f>IF($F$14=1,0,(VLOOKUP($I$16,Tablas!$A$305:$G$371,6,TRUE)))</f>
        <v>14133</v>
      </c>
      <c r="K26" s="33"/>
      <c r="L26" s="33"/>
    </row>
    <row r="27" spans="1:13" s="7" customFormat="1" x14ac:dyDescent="0.15">
      <c r="A27" s="188"/>
      <c r="B27" s="193"/>
      <c r="C27" s="11"/>
      <c r="D27" s="13"/>
      <c r="E27" s="398" t="s">
        <v>55</v>
      </c>
      <c r="F27" s="332"/>
      <c r="G27" s="333">
        <f>IF($F$16=0,0,(VLOOKUP($F$16,Tablas!$A$372:$G$374,3,TRUE)))</f>
        <v>9152</v>
      </c>
      <c r="H27" s="333">
        <f>IF($F$16=0,0,(VLOOKUP($F$16,Tablas!$A$372:$G$374,4,TRUE)))</f>
        <v>8782</v>
      </c>
      <c r="I27" s="333">
        <f>IF($F$16=0,0,(VLOOKUP($F$16,Tablas!$A$372:$G$374,5,TRUE)))</f>
        <v>6618</v>
      </c>
      <c r="J27" s="400">
        <f>IF($F$16=0,0,(VLOOKUP($F$16,Tablas!$A$372:$G$374,6,TRUE)))</f>
        <v>4798</v>
      </c>
      <c r="K27" s="33"/>
      <c r="L27" s="33"/>
    </row>
    <row r="28" spans="1:13" s="7" customFormat="1" x14ac:dyDescent="0.15">
      <c r="A28" s="188"/>
      <c r="B28" s="193"/>
      <c r="C28" s="13"/>
      <c r="D28" s="11"/>
      <c r="E28" s="401" t="s">
        <v>41</v>
      </c>
      <c r="F28" s="337"/>
      <c r="G28" s="337">
        <f>SUM(G25:G27)</f>
        <v>54930</v>
      </c>
      <c r="H28" s="337">
        <f>SUM(H25:H27)</f>
        <v>52708</v>
      </c>
      <c r="I28" s="337">
        <f>SUM(I25:I27)</f>
        <v>37559</v>
      </c>
      <c r="J28" s="402">
        <f>SUM(J25:J27)</f>
        <v>27223</v>
      </c>
      <c r="K28" s="33"/>
      <c r="L28" s="33"/>
      <c r="M28" s="8"/>
    </row>
    <row r="29" spans="1:13" s="7" customFormat="1" x14ac:dyDescent="0.15">
      <c r="A29" s="188"/>
      <c r="B29" s="193"/>
      <c r="C29" s="13"/>
      <c r="D29" s="13"/>
      <c r="E29" s="398" t="s">
        <v>42</v>
      </c>
      <c r="F29" s="332"/>
      <c r="G29" s="332">
        <v>75</v>
      </c>
      <c r="H29" s="332">
        <v>75</v>
      </c>
      <c r="I29" s="332">
        <v>75</v>
      </c>
      <c r="J29" s="399">
        <v>75</v>
      </c>
      <c r="K29" s="61"/>
      <c r="L29" s="61"/>
    </row>
    <row r="30" spans="1:13" s="8" customFormat="1" x14ac:dyDescent="0.15">
      <c r="A30" s="153"/>
      <c r="B30" s="169"/>
      <c r="C30" s="11"/>
      <c r="D30" s="14"/>
      <c r="E30" s="398" t="s">
        <v>57</v>
      </c>
      <c r="F30" s="332"/>
      <c r="G30" s="332">
        <f>(G28+G29)*12%</f>
        <v>6600.5999999999995</v>
      </c>
      <c r="H30" s="332">
        <f t="shared" ref="H30:I30" si="0">(H28+H29)*12%</f>
        <v>6333.96</v>
      </c>
      <c r="I30" s="332">
        <f t="shared" si="0"/>
        <v>4516.08</v>
      </c>
      <c r="J30" s="399">
        <f t="shared" ref="J30" si="1">(J28+J29)*12%</f>
        <v>3275.7599999999998</v>
      </c>
      <c r="K30" s="33"/>
      <c r="L30" s="33"/>
      <c r="M30" s="7"/>
    </row>
    <row r="31" spans="1:13" s="7" customFormat="1" x14ac:dyDescent="0.15">
      <c r="A31" s="188"/>
      <c r="B31" s="192"/>
      <c r="C31" s="13"/>
      <c r="D31" s="14"/>
      <c r="E31" s="403" t="s">
        <v>46</v>
      </c>
      <c r="F31" s="404"/>
      <c r="G31" s="404">
        <f>SUM(G28:G30)</f>
        <v>61605.599999999999</v>
      </c>
      <c r="H31" s="404">
        <f>SUM(H28:H30)</f>
        <v>59116.959999999999</v>
      </c>
      <c r="I31" s="404">
        <f>SUM(I28:I30)</f>
        <v>42150.080000000002</v>
      </c>
      <c r="J31" s="405">
        <f>SUM(J28:J30)</f>
        <v>30573.759999999998</v>
      </c>
      <c r="K31" s="33"/>
      <c r="L31" s="33"/>
    </row>
    <row r="32" spans="1:13" s="7" customFormat="1" x14ac:dyDescent="0.15">
      <c r="A32" s="153"/>
      <c r="B32" s="193"/>
      <c r="C32" s="14"/>
      <c r="D32" s="14"/>
      <c r="E32" s="326"/>
      <c r="F32" s="346"/>
      <c r="G32" s="346"/>
      <c r="H32" s="346"/>
      <c r="I32" s="346"/>
      <c r="J32" s="337"/>
      <c r="K32" s="61"/>
      <c r="L32" s="61"/>
    </row>
    <row r="33" spans="1:13" s="7" customFormat="1" x14ac:dyDescent="0.15">
      <c r="A33" s="180"/>
      <c r="B33" s="181"/>
      <c r="C33" s="14"/>
      <c r="D33" s="14"/>
      <c r="E33" s="453" t="s">
        <v>38</v>
      </c>
      <c r="F33" s="453"/>
      <c r="G33" s="453"/>
      <c r="H33" s="453"/>
      <c r="I33" s="453"/>
      <c r="J33" s="453"/>
      <c r="K33" s="61"/>
      <c r="L33" s="61"/>
      <c r="M33" s="8"/>
    </row>
    <row r="34" spans="1:13" s="7" customFormat="1" x14ac:dyDescent="0.15">
      <c r="A34" s="153"/>
      <c r="B34" s="192"/>
      <c r="C34" s="14"/>
      <c r="D34" s="12"/>
      <c r="E34" s="395" t="s">
        <v>39</v>
      </c>
      <c r="F34" s="406"/>
      <c r="G34" s="406">
        <f>VLOOKUP($I$14,Tablas!$A$605:$G$671,3,TRUE)</f>
        <v>9005.76</v>
      </c>
      <c r="H34" s="406">
        <f>VLOOKUP($I$14,Tablas!$A$605:$G$671,4,TRUE)</f>
        <v>8641.65</v>
      </c>
      <c r="I34" s="406">
        <f>VLOOKUP($I$14,Tablas!$A$605:$G$671,5,TRUE)</f>
        <v>6063.7300000000005</v>
      </c>
      <c r="J34" s="407">
        <f>VLOOKUP($I$14,Tablas!$A$605:$G$671,6,TRUE)</f>
        <v>4394.76</v>
      </c>
      <c r="K34" s="62"/>
      <c r="L34" s="62"/>
    </row>
    <row r="35" spans="1:13" s="8" customFormat="1" x14ac:dyDescent="0.15">
      <c r="A35" s="153"/>
      <c r="B35" s="193"/>
      <c r="C35" s="14"/>
      <c r="D35" s="12"/>
      <c r="E35" s="398" t="s">
        <v>40</v>
      </c>
      <c r="F35" s="332"/>
      <c r="G35" s="332">
        <f>IF($F$14=1,0,(VLOOKUP($I$16,Tablas!$A$605:$G$671,3,TRUE)))</f>
        <v>15256.58</v>
      </c>
      <c r="H35" s="332">
        <f>IF($F$14=1,0,(VLOOKUP($I$16,Tablas!$A$605:$G$671,4,TRUE)))</f>
        <v>14639.130000000001</v>
      </c>
      <c r="I35" s="332">
        <f>IF($F$14=1,0,(VLOOKUP($I$16,Tablas!$A$605:$G$671,5,TRUE)))</f>
        <v>10335</v>
      </c>
      <c r="J35" s="399">
        <f>IF($F$14=1,0,(VLOOKUP($I$16,Tablas!$A$605:$G$671,6,TRUE)))</f>
        <v>7490.4900000000007</v>
      </c>
      <c r="K35" s="60"/>
      <c r="L35" s="60"/>
      <c r="M35" s="7"/>
    </row>
    <row r="36" spans="1:13" s="7" customFormat="1" x14ac:dyDescent="0.15">
      <c r="A36" s="153"/>
      <c r="B36" s="193"/>
      <c r="C36" s="12"/>
      <c r="D36" s="11"/>
      <c r="E36" s="398" t="s">
        <v>55</v>
      </c>
      <c r="F36" s="332"/>
      <c r="G36" s="333">
        <f>IF($F$16=0,0,(VLOOKUP($F$16,Tablas!$A$672:$G$674,3,TRUE)))</f>
        <v>4850.5600000000004</v>
      </c>
      <c r="H36" s="333">
        <f>IF($F$16=0,0,(VLOOKUP($F$16,Tablas!$A$672:$G$674,4,TRUE)))</f>
        <v>4654.46</v>
      </c>
      <c r="I36" s="333">
        <f>IF($F$16=0,0,(VLOOKUP($F$16,Tablas!$A$672:$G$674,5,TRUE)))</f>
        <v>3507.54</v>
      </c>
      <c r="J36" s="400">
        <f>IF($F$16=0,0,(VLOOKUP($F$16,Tablas!$A$672:$G$674,6,TRUE)))</f>
        <v>2542.94</v>
      </c>
      <c r="K36" s="33"/>
      <c r="L36" s="33"/>
    </row>
    <row r="37" spans="1:13" s="7" customFormat="1" x14ac:dyDescent="0.15">
      <c r="A37" s="153"/>
      <c r="B37" s="193"/>
      <c r="C37" s="12"/>
      <c r="D37" s="11"/>
      <c r="E37" s="401" t="s">
        <v>41</v>
      </c>
      <c r="F37" s="337"/>
      <c r="G37" s="337">
        <f>SUM(G34:G36)</f>
        <v>29112.9</v>
      </c>
      <c r="H37" s="337">
        <f>SUM(H34:H36)</f>
        <v>27935.239999999998</v>
      </c>
      <c r="I37" s="337">
        <f>SUM(I34:I36)</f>
        <v>19906.27</v>
      </c>
      <c r="J37" s="402">
        <f>SUM(J34:J36)</f>
        <v>14428.19</v>
      </c>
      <c r="K37" s="33"/>
      <c r="L37" s="33"/>
    </row>
    <row r="38" spans="1:13" s="7" customFormat="1" x14ac:dyDescent="0.15">
      <c r="A38" s="180"/>
      <c r="B38" s="181"/>
      <c r="C38" s="11"/>
      <c r="D38" s="11"/>
      <c r="E38" s="398" t="s">
        <v>42</v>
      </c>
      <c r="F38" s="332"/>
      <c r="G38" s="332">
        <v>75</v>
      </c>
      <c r="H38" s="332">
        <v>75</v>
      </c>
      <c r="I38" s="332">
        <v>75</v>
      </c>
      <c r="J38" s="399">
        <v>75</v>
      </c>
      <c r="K38" s="33"/>
      <c r="L38" s="33"/>
      <c r="M38" s="8"/>
    </row>
    <row r="39" spans="1:13" s="7" customFormat="1" x14ac:dyDescent="0.15">
      <c r="A39" s="438"/>
      <c r="B39" s="454"/>
      <c r="C39" s="11"/>
      <c r="D39" s="11"/>
      <c r="E39" s="398" t="s">
        <v>57</v>
      </c>
      <c r="F39" s="332"/>
      <c r="G39" s="332">
        <f>(G37+G38)*12%</f>
        <v>3502.5480000000002</v>
      </c>
      <c r="H39" s="332">
        <f t="shared" ref="H39:I39" si="2">(H37+H38)*12%</f>
        <v>3361.2287999999994</v>
      </c>
      <c r="I39" s="332">
        <f t="shared" si="2"/>
        <v>2397.7523999999999</v>
      </c>
      <c r="J39" s="399">
        <f t="shared" ref="J39" si="3">(J37+J38)*12%</f>
        <v>1740.3828000000001</v>
      </c>
      <c r="K39" s="61"/>
      <c r="L39" s="61"/>
    </row>
    <row r="40" spans="1:13" s="8" customFormat="1" x14ac:dyDescent="0.15">
      <c r="A40" s="438"/>
      <c r="B40" s="455"/>
      <c r="C40" s="11"/>
      <c r="D40" s="12"/>
      <c r="E40" s="408" t="s">
        <v>53</v>
      </c>
      <c r="F40" s="388"/>
      <c r="G40" s="388">
        <f>SUM(G37:G39)</f>
        <v>32690.448</v>
      </c>
      <c r="H40" s="388">
        <f>SUM(H37:H39)</f>
        <v>31371.468799999999</v>
      </c>
      <c r="I40" s="388">
        <f>SUM(I37:I39)</f>
        <v>22379.022400000002</v>
      </c>
      <c r="J40" s="409">
        <f>SUM(J37:J39)</f>
        <v>16243.5728</v>
      </c>
      <c r="K40" s="33"/>
      <c r="L40" s="33"/>
    </row>
    <row r="41" spans="1:13" s="7" customFormat="1" x14ac:dyDescent="0.15">
      <c r="A41" s="153"/>
      <c r="B41" s="169"/>
      <c r="C41" s="11"/>
      <c r="D41" s="12"/>
      <c r="E41" s="410" t="s">
        <v>54</v>
      </c>
      <c r="F41" s="385"/>
      <c r="G41" s="385">
        <f>G37+G39 - G38*12%</f>
        <v>32606.448</v>
      </c>
      <c r="H41" s="385">
        <f t="shared" ref="H41:I41" si="4">H37+H39 - H38*12%</f>
        <v>31287.468799999999</v>
      </c>
      <c r="I41" s="385">
        <f t="shared" si="4"/>
        <v>22295.022400000002</v>
      </c>
      <c r="J41" s="411">
        <f t="shared" ref="J41" si="5">J37+J39 - J38*12%</f>
        <v>16159.5728</v>
      </c>
      <c r="K41" s="33"/>
      <c r="L41" s="33"/>
    </row>
    <row r="42" spans="1:13" s="7" customFormat="1" x14ac:dyDescent="0.15">
      <c r="A42" s="153"/>
      <c r="B42" s="169"/>
      <c r="C42" s="12"/>
      <c r="D42" s="3"/>
      <c r="E42" s="403" t="s">
        <v>46</v>
      </c>
      <c r="F42" s="404"/>
      <c r="G42" s="404">
        <f>G40+G41</f>
        <v>65296.896000000001</v>
      </c>
      <c r="H42" s="404">
        <f t="shared" ref="H42:I42" si="6">H40+H41</f>
        <v>62658.937599999997</v>
      </c>
      <c r="I42" s="404">
        <f t="shared" si="6"/>
        <v>44674.044800000003</v>
      </c>
      <c r="J42" s="405">
        <f t="shared" ref="J42" si="7">J40+J41</f>
        <v>32403.1456</v>
      </c>
      <c r="K42" s="61"/>
      <c r="L42" s="61"/>
    </row>
    <row r="43" spans="1:13" s="7" customFormat="1" x14ac:dyDescent="0.2">
      <c r="A43" s="153"/>
      <c r="B43" s="192"/>
      <c r="C43" s="12"/>
      <c r="D43" s="3"/>
      <c r="E43" s="326"/>
      <c r="F43" s="321"/>
      <c r="G43" s="321"/>
      <c r="H43" s="321"/>
      <c r="I43" s="321"/>
      <c r="J43" s="339"/>
      <c r="K43" s="63"/>
      <c r="L43" s="63"/>
      <c r="M43" s="8"/>
    </row>
    <row r="44" spans="1:13" s="7" customFormat="1" x14ac:dyDescent="0.15">
      <c r="A44" s="153"/>
      <c r="B44" s="192"/>
      <c r="C44" s="3"/>
      <c r="D44" s="3"/>
      <c r="E44" s="453" t="s">
        <v>44</v>
      </c>
      <c r="F44" s="453"/>
      <c r="G44" s="453"/>
      <c r="H44" s="453"/>
      <c r="I44" s="453"/>
      <c r="J44" s="453"/>
      <c r="K44" s="62"/>
      <c r="L44" s="62"/>
    </row>
    <row r="45" spans="1:13" s="7" customFormat="1" x14ac:dyDescent="0.15">
      <c r="A45" s="153"/>
      <c r="B45" s="192"/>
      <c r="C45" s="3"/>
      <c r="D45" s="3"/>
      <c r="E45" s="395" t="s">
        <v>39</v>
      </c>
      <c r="F45" s="406"/>
      <c r="G45" s="406">
        <f>VLOOKUP($I$14,Tablas!$A$830:$G$896,3,TRUE)</f>
        <v>4672.8</v>
      </c>
      <c r="H45" s="406">
        <f>VLOOKUP($I$14,Tablas!$A$830:$G$896,4,TRUE)</f>
        <v>4483.875</v>
      </c>
      <c r="I45" s="406">
        <f>VLOOKUP($I$14,Tablas!$A$830:$G$896,5,TRUE)</f>
        <v>3146.2750000000001</v>
      </c>
      <c r="J45" s="407">
        <f>VLOOKUP($I$14,Tablas!$A$830:$G$896,6,TRUE)</f>
        <v>2280.3000000000002</v>
      </c>
      <c r="K45" s="60"/>
      <c r="L45" s="60"/>
    </row>
    <row r="46" spans="1:13" s="7" customFormat="1" x14ac:dyDescent="0.15">
      <c r="A46" s="153"/>
      <c r="B46" s="192"/>
      <c r="C46" s="3"/>
      <c r="D46" s="3"/>
      <c r="E46" s="398" t="s">
        <v>40</v>
      </c>
      <c r="F46" s="332"/>
      <c r="G46" s="332">
        <f>IF($F$14=1,0,(VLOOKUP($I$16,Tablas!$A$830:$G$896,3,TRUE)))</f>
        <v>7916.1500000000005</v>
      </c>
      <c r="H46" s="332">
        <f>IF($F$14=1,0,(VLOOKUP($I$16,Tablas!$A$830:$G$896,4,TRUE)))</f>
        <v>7595.7750000000005</v>
      </c>
      <c r="I46" s="332">
        <f>IF($F$14=1,0,(VLOOKUP($I$16,Tablas!$A$830:$G$896,5,TRUE)))</f>
        <v>5362.5</v>
      </c>
      <c r="J46" s="399">
        <f>IF($F$14=1,0,(VLOOKUP($I$16,Tablas!$A$830:$G$896,6,TRUE)))</f>
        <v>3886.5750000000003</v>
      </c>
      <c r="K46" s="33"/>
      <c r="L46" s="33"/>
    </row>
    <row r="47" spans="1:13" s="8" customFormat="1" x14ac:dyDescent="0.15">
      <c r="A47" s="153"/>
      <c r="B47" s="192"/>
      <c r="C47" s="3"/>
      <c r="D47" s="3"/>
      <c r="E47" s="398" t="s">
        <v>55</v>
      </c>
      <c r="F47" s="332"/>
      <c r="G47" s="333">
        <f>IF($F$16=0,0,(VLOOKUP($F$16,Tablas!$A$897:$G$899,3,TRUE)))</f>
        <v>2516.8000000000002</v>
      </c>
      <c r="H47" s="333">
        <f>IF($F$16=0,0,(VLOOKUP($F$16,Tablas!$A$897:$G$899,4,TRUE)))</f>
        <v>2415.0500000000002</v>
      </c>
      <c r="I47" s="333">
        <f>IF($F$16=0,0,(VLOOKUP($F$16,Tablas!$A$897:$G$899,5,TRUE)))</f>
        <v>1819.95</v>
      </c>
      <c r="J47" s="400">
        <f>IF($F$16=0,0,(VLOOKUP($F$16,Tablas!$A$897:$G$899,6,TRUE)))</f>
        <v>1319.45</v>
      </c>
      <c r="K47" s="33"/>
      <c r="L47" s="33"/>
      <c r="M47" s="7"/>
    </row>
    <row r="48" spans="1:13" s="7" customFormat="1" x14ac:dyDescent="0.15">
      <c r="A48" s="153"/>
      <c r="B48" s="169"/>
      <c r="C48" s="3"/>
      <c r="D48" s="3"/>
      <c r="E48" s="450" t="s">
        <v>41</v>
      </c>
      <c r="F48" s="451"/>
      <c r="G48" s="337">
        <f>SUM(G45:G47)</f>
        <v>15105.75</v>
      </c>
      <c r="H48" s="337">
        <f>SUM(H45:H47)</f>
        <v>14494.7</v>
      </c>
      <c r="I48" s="337">
        <f>SUM(I45:I47)</f>
        <v>10328.725</v>
      </c>
      <c r="J48" s="402">
        <f>SUM(J45:J47)</f>
        <v>7486.3249999999998</v>
      </c>
      <c r="K48" s="33"/>
      <c r="L48" s="33"/>
      <c r="M48" s="8"/>
    </row>
    <row r="49" spans="1:13" s="7" customFormat="1" x14ac:dyDescent="0.15">
      <c r="A49" s="153"/>
      <c r="B49" s="192"/>
      <c r="C49" s="3"/>
      <c r="D49" s="3"/>
      <c r="E49" s="443" t="s">
        <v>42</v>
      </c>
      <c r="F49" s="444"/>
      <c r="G49" s="332">
        <v>75</v>
      </c>
      <c r="H49" s="332">
        <v>75</v>
      </c>
      <c r="I49" s="332">
        <v>75</v>
      </c>
      <c r="J49" s="399">
        <v>75</v>
      </c>
      <c r="K49" s="61"/>
      <c r="L49" s="61"/>
    </row>
    <row r="50" spans="1:13" s="7" customFormat="1" x14ac:dyDescent="0.15">
      <c r="A50" s="153"/>
      <c r="B50" s="169"/>
      <c r="C50" s="3"/>
      <c r="D50" s="3"/>
      <c r="E50" s="398" t="s">
        <v>57</v>
      </c>
      <c r="F50" s="332"/>
      <c r="G50" s="332">
        <f>(G48+G49)*12%</f>
        <v>1821.6899999999998</v>
      </c>
      <c r="H50" s="332">
        <f t="shared" ref="H50:I50" si="8">(H48+H49)*12%</f>
        <v>1748.364</v>
      </c>
      <c r="I50" s="332">
        <f t="shared" si="8"/>
        <v>1248.4469999999999</v>
      </c>
      <c r="J50" s="399">
        <f t="shared" ref="J50" si="9">(J48+J49)*12%</f>
        <v>907.35899999999992</v>
      </c>
      <c r="K50" s="33"/>
      <c r="L50" s="33"/>
    </row>
    <row r="51" spans="1:13" s="7" customFormat="1" x14ac:dyDescent="0.15">
      <c r="A51" s="153"/>
      <c r="B51" s="192"/>
      <c r="C51" s="3"/>
      <c r="D51" s="3"/>
      <c r="E51" s="408" t="s">
        <v>53</v>
      </c>
      <c r="F51" s="388"/>
      <c r="G51" s="388">
        <f>SUM(G48:G50)</f>
        <v>17002.439999999999</v>
      </c>
      <c r="H51" s="388">
        <f>SUM(H48:H50)</f>
        <v>16318.064</v>
      </c>
      <c r="I51" s="388">
        <f>SUM(I48:I50)</f>
        <v>11652.172</v>
      </c>
      <c r="J51" s="409">
        <f>SUM(J48:J50)</f>
        <v>8468.6839999999993</v>
      </c>
      <c r="K51" s="33"/>
      <c r="L51" s="33"/>
    </row>
    <row r="52" spans="1:13" s="8" customFormat="1" x14ac:dyDescent="0.15">
      <c r="A52" s="153"/>
      <c r="B52" s="192"/>
      <c r="C52" s="3"/>
      <c r="D52" s="3"/>
      <c r="E52" s="410" t="s">
        <v>45</v>
      </c>
      <c r="F52" s="385"/>
      <c r="G52" s="385">
        <f>G48+G50 - G49*12%</f>
        <v>16918.439999999999</v>
      </c>
      <c r="H52" s="385">
        <f t="shared" ref="H52:I52" si="10">H48+H50 - H49*12%</f>
        <v>16234.064</v>
      </c>
      <c r="I52" s="385">
        <f t="shared" si="10"/>
        <v>11568.172</v>
      </c>
      <c r="J52" s="411">
        <f t="shared" ref="J52" si="11">J48+J50 - J49*12%</f>
        <v>8384.6839999999993</v>
      </c>
      <c r="K52" s="61"/>
      <c r="L52" s="61"/>
      <c r="M52" s="7"/>
    </row>
    <row r="53" spans="1:13" x14ac:dyDescent="0.15">
      <c r="A53" s="153"/>
      <c r="B53" s="193"/>
      <c r="C53" s="3"/>
      <c r="E53" s="403" t="s">
        <v>46</v>
      </c>
      <c r="F53" s="404"/>
      <c r="G53" s="404">
        <f>G51+(G52*3)</f>
        <v>67757.759999999995</v>
      </c>
      <c r="H53" s="404">
        <f t="shared" ref="H53:I53" si="12">H51+(H52*3)</f>
        <v>65020.256000000001</v>
      </c>
      <c r="I53" s="404">
        <f t="shared" si="12"/>
        <v>46356.688000000002</v>
      </c>
      <c r="J53" s="405">
        <f t="shared" ref="J53" si="13">J51+(J52*3)</f>
        <v>33622.735999999997</v>
      </c>
      <c r="K53" s="61"/>
      <c r="L53" s="61"/>
      <c r="M53" s="7"/>
    </row>
    <row r="54" spans="1:13" x14ac:dyDescent="0.2">
      <c r="A54" s="180"/>
      <c r="B54" s="193"/>
      <c r="C54" s="3"/>
      <c r="E54" s="338"/>
      <c r="F54" s="321"/>
      <c r="G54" s="321"/>
      <c r="H54" s="321"/>
      <c r="I54" s="321"/>
      <c r="J54" s="340"/>
      <c r="K54" s="64"/>
      <c r="L54" s="64"/>
      <c r="M54" s="8"/>
    </row>
    <row r="55" spans="1:13" x14ac:dyDescent="0.2">
      <c r="A55" s="153"/>
      <c r="B55" s="168"/>
      <c r="C55" s="3"/>
      <c r="E55" s="436"/>
      <c r="F55" s="436"/>
      <c r="G55" s="436"/>
      <c r="H55" s="436"/>
      <c r="I55" s="436"/>
      <c r="J55" s="436"/>
      <c r="K55" s="60"/>
      <c r="L55" s="60"/>
      <c r="M55" s="7"/>
    </row>
    <row r="56" spans="1:13" x14ac:dyDescent="0.2">
      <c r="A56" s="153"/>
      <c r="B56" s="169"/>
      <c r="C56" s="3"/>
      <c r="E56" s="431" t="s">
        <v>85</v>
      </c>
      <c r="F56" s="431"/>
      <c r="G56" s="431"/>
      <c r="H56" s="431"/>
      <c r="I56" s="431"/>
      <c r="J56" s="431"/>
      <c r="K56" s="33"/>
      <c r="L56" s="33"/>
      <c r="M56" s="7"/>
    </row>
    <row r="57" spans="1:13" ht="14" x14ac:dyDescent="0.15">
      <c r="A57" s="153"/>
      <c r="B57" s="168"/>
      <c r="C57" s="3"/>
      <c r="E57" s="452" t="s">
        <v>56</v>
      </c>
      <c r="F57" s="452"/>
      <c r="G57" s="452"/>
      <c r="H57" s="452"/>
      <c r="I57" s="452"/>
      <c r="J57" s="452"/>
      <c r="K57" s="33"/>
      <c r="L57" s="33"/>
      <c r="M57" s="7"/>
    </row>
    <row r="58" spans="1:13" ht="65" customHeight="1" x14ac:dyDescent="0.15">
      <c r="A58" s="180"/>
      <c r="B58" s="193"/>
      <c r="C58" s="3"/>
      <c r="E58" s="452"/>
      <c r="F58" s="452"/>
      <c r="G58" s="452"/>
      <c r="H58" s="452"/>
      <c r="I58" s="452"/>
      <c r="J58" s="452"/>
      <c r="K58" s="33"/>
      <c r="L58" s="33"/>
      <c r="M58" s="7"/>
    </row>
    <row r="59" spans="1:13" ht="23.25" customHeight="1" x14ac:dyDescent="0.2">
      <c r="A59" s="153"/>
      <c r="B59" s="192"/>
      <c r="C59" s="3"/>
      <c r="E59" s="321"/>
      <c r="F59" s="321"/>
      <c r="G59" s="321"/>
      <c r="H59" s="321"/>
      <c r="I59" s="321"/>
      <c r="J59" s="332"/>
      <c r="K59" s="33"/>
      <c r="L59" s="33"/>
      <c r="M59" s="7"/>
    </row>
    <row r="60" spans="1:13" ht="23.25" customHeight="1" x14ac:dyDescent="0.2">
      <c r="A60" s="153"/>
      <c r="B60" s="168"/>
      <c r="C60" s="3"/>
      <c r="E60" s="321"/>
      <c r="F60" s="321"/>
      <c r="G60" s="321"/>
      <c r="H60" s="321"/>
      <c r="I60" s="321"/>
      <c r="J60" s="332"/>
      <c r="K60" s="33"/>
      <c r="L60" s="33"/>
      <c r="M60" s="7"/>
    </row>
    <row r="61" spans="1:13" ht="32.25" customHeight="1" x14ac:dyDescent="0.2">
      <c r="A61" s="153"/>
      <c r="B61" s="168"/>
      <c r="C61" s="3"/>
      <c r="E61" s="321"/>
      <c r="F61" s="321"/>
      <c r="G61" s="321"/>
      <c r="H61" s="321"/>
      <c r="I61" s="321"/>
      <c r="J61" s="332"/>
      <c r="K61" s="61"/>
      <c r="L61" s="61"/>
      <c r="M61" s="8"/>
    </row>
    <row r="62" spans="1:13" ht="20.25" customHeight="1" x14ac:dyDescent="0.2">
      <c r="A62" s="153"/>
      <c r="B62" s="168"/>
      <c r="C62" s="3"/>
      <c r="E62" s="321"/>
      <c r="F62" s="321"/>
      <c r="G62" s="321"/>
      <c r="H62" s="321"/>
      <c r="I62" s="321"/>
      <c r="J62" s="337"/>
      <c r="K62" s="33"/>
      <c r="L62" s="33"/>
      <c r="M62" s="8"/>
    </row>
    <row r="63" spans="1:13" ht="23.25" customHeight="1" x14ac:dyDescent="0.2">
      <c r="A63" s="153"/>
      <c r="B63" s="192"/>
      <c r="C63" s="3"/>
      <c r="E63" s="321"/>
      <c r="F63" s="321"/>
      <c r="G63" s="321"/>
      <c r="H63" s="321"/>
      <c r="I63" s="321"/>
      <c r="J63" s="332"/>
      <c r="K63" s="33"/>
      <c r="L63" s="33"/>
    </row>
    <row r="64" spans="1:13" ht="23.25" customHeight="1" x14ac:dyDescent="0.2">
      <c r="A64" s="153"/>
      <c r="B64" s="193"/>
      <c r="C64" s="3"/>
      <c r="E64" s="321"/>
      <c r="F64" s="321"/>
      <c r="G64" s="321"/>
      <c r="H64" s="321"/>
      <c r="I64" s="321"/>
      <c r="J64" s="332"/>
      <c r="K64" s="61"/>
      <c r="L64" s="61"/>
    </row>
    <row r="65" spans="1:12" ht="23.25" customHeight="1" x14ac:dyDescent="0.2">
      <c r="A65" s="153"/>
      <c r="B65" s="192"/>
      <c r="C65" s="3"/>
      <c r="E65" s="321"/>
      <c r="F65" s="321"/>
      <c r="G65" s="321"/>
      <c r="H65" s="321"/>
      <c r="I65" s="321"/>
      <c r="J65" s="337"/>
      <c r="K65" s="61"/>
      <c r="L65" s="61"/>
    </row>
    <row r="66" spans="1:12" ht="33" customHeight="1" x14ac:dyDescent="0.2">
      <c r="A66" s="153"/>
      <c r="B66" s="194"/>
      <c r="C66" s="3"/>
      <c r="E66" s="321"/>
      <c r="F66" s="321"/>
      <c r="G66" s="321"/>
      <c r="H66" s="321"/>
      <c r="I66" s="321"/>
      <c r="J66" s="337"/>
      <c r="K66" s="63"/>
      <c r="L66" s="63"/>
    </row>
    <row r="67" spans="1:12" ht="23.25" customHeight="1" x14ac:dyDescent="0.2">
      <c r="A67" s="153"/>
      <c r="B67" s="195"/>
      <c r="E67" s="321"/>
      <c r="F67" s="321"/>
      <c r="G67" s="321"/>
      <c r="H67" s="321"/>
      <c r="I67" s="321"/>
      <c r="J67" s="339"/>
    </row>
    <row r="68" spans="1:12" ht="33" customHeight="1" x14ac:dyDescent="0.2">
      <c r="A68" s="180"/>
      <c r="B68" s="193"/>
      <c r="E68" s="321"/>
      <c r="F68" s="321"/>
      <c r="G68" s="321"/>
      <c r="H68" s="321"/>
      <c r="I68" s="321"/>
      <c r="J68" s="321"/>
    </row>
    <row r="69" spans="1:12" ht="23.25" customHeight="1" x14ac:dyDescent="0.2">
      <c r="A69" s="153"/>
      <c r="B69" s="193"/>
      <c r="E69" s="321"/>
      <c r="F69" s="321"/>
      <c r="G69" s="321"/>
      <c r="H69" s="321"/>
      <c r="I69" s="321"/>
      <c r="J69" s="321"/>
    </row>
    <row r="70" spans="1:12" ht="21.75" customHeight="1" x14ac:dyDescent="0.2">
      <c r="A70" s="153"/>
      <c r="B70" s="193"/>
      <c r="E70" s="321"/>
      <c r="F70" s="321"/>
      <c r="G70" s="321"/>
      <c r="H70" s="321"/>
      <c r="I70" s="321"/>
      <c r="J70" s="321"/>
    </row>
    <row r="71" spans="1:12" ht="19.5" customHeight="1" x14ac:dyDescent="0.2">
      <c r="A71" s="153"/>
      <c r="B71" s="193"/>
      <c r="E71" s="321"/>
      <c r="F71" s="321"/>
      <c r="G71" s="321"/>
      <c r="H71" s="321"/>
      <c r="I71" s="321"/>
      <c r="J71" s="321"/>
    </row>
    <row r="72" spans="1:12" ht="19.5" customHeight="1" x14ac:dyDescent="0.2">
      <c r="A72" s="180"/>
      <c r="B72" s="193"/>
    </row>
    <row r="73" spans="1:12" ht="24.75" customHeight="1" x14ac:dyDescent="0.2">
      <c r="A73" s="153"/>
      <c r="B73" s="192"/>
    </row>
    <row r="74" spans="1:12" ht="24.75" customHeight="1" x14ac:dyDescent="0.2">
      <c r="A74" s="153"/>
      <c r="B74" s="192"/>
    </row>
    <row r="75" spans="1:12" ht="24.75" customHeight="1" x14ac:dyDescent="0.2">
      <c r="A75" s="153"/>
      <c r="B75" s="192"/>
    </row>
    <row r="76" spans="1:12" ht="24.75" customHeight="1" x14ac:dyDescent="0.2">
      <c r="A76" s="153"/>
      <c r="B76" s="192"/>
    </row>
    <row r="77" spans="1:12" ht="24.75" customHeight="1" x14ac:dyDescent="0.2">
      <c r="A77" s="153"/>
      <c r="B77" s="192"/>
    </row>
    <row r="78" spans="1:12" ht="24.75" customHeight="1" x14ac:dyDescent="0.2">
      <c r="A78" s="153"/>
      <c r="B78" s="192"/>
    </row>
    <row r="79" spans="1:12" ht="24.75" customHeight="1" x14ac:dyDescent="0.2">
      <c r="A79" s="153"/>
      <c r="B79" s="192"/>
    </row>
    <row r="80" spans="1:12" ht="32.25" customHeight="1" x14ac:dyDescent="0.2">
      <c r="A80" s="153"/>
      <c r="B80" s="192"/>
    </row>
    <row r="81" spans="1:2" ht="24.75" customHeight="1" x14ac:dyDescent="0.2">
      <c r="A81" s="153"/>
      <c r="B81" s="192"/>
    </row>
    <row r="82" spans="1:2" x14ac:dyDescent="0.2">
      <c r="A82" s="180"/>
      <c r="B82" s="193"/>
    </row>
    <row r="83" spans="1:2" ht="19.5" customHeight="1" x14ac:dyDescent="0.2">
      <c r="A83" s="153"/>
      <c r="B83" s="168"/>
    </row>
    <row r="84" spans="1:2" ht="19.5" customHeight="1" x14ac:dyDescent="0.2">
      <c r="A84" s="153"/>
      <c r="B84" s="169"/>
    </row>
    <row r="85" spans="1:2" ht="33.75" customHeight="1" x14ac:dyDescent="0.2">
      <c r="A85" s="153"/>
      <c r="B85" s="169"/>
    </row>
    <row r="86" spans="1:2" ht="19.5" customHeight="1" x14ac:dyDescent="0.2">
      <c r="A86" s="153"/>
      <c r="B86" s="169"/>
    </row>
    <row r="87" spans="1:2" ht="19.5" customHeight="1" x14ac:dyDescent="0.2">
      <c r="A87" s="153"/>
      <c r="B87" s="169"/>
    </row>
    <row r="88" spans="1:2" ht="19.5" customHeight="1" x14ac:dyDescent="0.2">
      <c r="A88" s="153"/>
      <c r="B88" s="169"/>
    </row>
    <row r="89" spans="1:2" ht="19.5" customHeight="1" x14ac:dyDescent="0.2">
      <c r="A89" s="153"/>
      <c r="B89" s="169"/>
    </row>
    <row r="90" spans="1:2" ht="19.5" customHeight="1" x14ac:dyDescent="0.2">
      <c r="A90" s="153"/>
      <c r="B90" s="169"/>
    </row>
    <row r="91" spans="1:2" x14ac:dyDescent="0.2">
      <c r="A91" s="99"/>
      <c r="B91" s="99"/>
    </row>
    <row r="92" spans="1:2" x14ac:dyDescent="0.2">
      <c r="A92" s="99"/>
      <c r="B92" s="99"/>
    </row>
    <row r="93" spans="1:2" x14ac:dyDescent="0.2">
      <c r="A93" s="99"/>
      <c r="B93" s="99"/>
    </row>
    <row r="94" spans="1:2" x14ac:dyDescent="0.2">
      <c r="A94" s="99"/>
      <c r="B94" s="99"/>
    </row>
    <row r="95" spans="1:2" x14ac:dyDescent="0.2">
      <c r="A95" s="99"/>
      <c r="B95" s="99"/>
    </row>
    <row r="96" spans="1:2" x14ac:dyDescent="0.2">
      <c r="A96" s="99"/>
      <c r="B96" s="99"/>
    </row>
    <row r="97" spans="1:2" x14ac:dyDescent="0.2">
      <c r="A97" s="99"/>
      <c r="B97" s="99"/>
    </row>
  </sheetData>
  <sheetProtection algorithmName="SHA-512" hashValue="vBE7Wx9Cd7G2RjNqhDQzug8zddsKyLlpyxL0n0RS2rmBuX8pYoQde6nt2Oxh9g4FH3yPNInvGW/N+OQb8awksw==" saltValue="OxFMZXnjfQihettg57HZ9w==" spinCount="100000" sheet="1" objects="1" scenarios="1"/>
  <mergeCells count="12">
    <mergeCell ref="F12:I12"/>
    <mergeCell ref="A11:B11"/>
    <mergeCell ref="A39:A40"/>
    <mergeCell ref="E48:F48"/>
    <mergeCell ref="E49:F49"/>
    <mergeCell ref="B39:B40"/>
    <mergeCell ref="E44:J44"/>
    <mergeCell ref="E57:J58"/>
    <mergeCell ref="E56:J56"/>
    <mergeCell ref="E55:J55"/>
    <mergeCell ref="E33:J33"/>
    <mergeCell ref="E24:J24"/>
  </mergeCells>
  <conditionalFormatting sqref="F14">
    <cfRule type="cellIs" dxfId="16" priority="3" stopIfTrue="1" operator="greaterThan">
      <formula>2</formula>
    </cfRule>
    <cfRule type="cellIs" dxfId="15" priority="4" stopIfTrue="1" operator="lessThan">
      <formula>1</formula>
    </cfRule>
  </conditionalFormatting>
  <conditionalFormatting sqref="I16 I14">
    <cfRule type="cellIs" dxfId="14" priority="1" stopIfTrue="1" operator="greaterThan">
      <formula>73</formula>
    </cfRule>
    <cfRule type="cellIs" dxfId="13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L104"/>
  <sheetViews>
    <sheetView showGridLines="0" topLeftCell="A6" zoomScale="75" zoomScaleNormal="75" workbookViewId="0">
      <selection activeCell="A12" sqref="A12"/>
    </sheetView>
  </sheetViews>
  <sheetFormatPr baseColWidth="10" defaultColWidth="8.6640625" defaultRowHeight="13" x14ac:dyDescent="0.15"/>
  <cols>
    <col min="1" max="1" width="70.5" style="75" customWidth="1"/>
    <col min="2" max="2" width="55.5" style="75" customWidth="1"/>
    <col min="3" max="3" width="1.5" style="100" customWidth="1"/>
    <col min="4" max="4" width="17.33203125" style="75" customWidth="1"/>
    <col min="5" max="5" width="28" style="75" customWidth="1"/>
    <col min="6" max="6" width="23.6640625" style="75" customWidth="1"/>
    <col min="7" max="7" width="29.33203125" style="75" customWidth="1"/>
    <col min="8" max="8" width="31.33203125" style="75" customWidth="1"/>
    <col min="9" max="9" width="26.33203125" style="75" customWidth="1"/>
    <col min="10" max="10" width="19.6640625" style="75" customWidth="1"/>
    <col min="11" max="16384" width="8.6640625" style="75"/>
  </cols>
  <sheetData>
    <row r="1" spans="1:10" x14ac:dyDescent="0.15">
      <c r="A1" s="73"/>
      <c r="B1" s="73"/>
      <c r="C1" s="74"/>
      <c r="D1" s="73"/>
      <c r="E1" s="73"/>
      <c r="F1" s="73"/>
      <c r="G1" s="73"/>
      <c r="H1" s="73"/>
      <c r="I1" s="73"/>
      <c r="J1" s="73"/>
    </row>
    <row r="2" spans="1:10" x14ac:dyDescent="0.15">
      <c r="A2" s="73"/>
      <c r="B2" s="73"/>
      <c r="C2" s="74"/>
      <c r="D2" s="73"/>
      <c r="E2" s="73"/>
      <c r="F2" s="73"/>
      <c r="G2" s="73"/>
      <c r="H2" s="73"/>
      <c r="I2" s="73"/>
      <c r="J2" s="73"/>
    </row>
    <row r="3" spans="1:10" x14ac:dyDescent="0.15">
      <c r="A3" s="73"/>
      <c r="B3" s="73"/>
      <c r="C3" s="74"/>
      <c r="D3" s="73"/>
      <c r="E3" s="73"/>
      <c r="F3" s="73"/>
      <c r="G3" s="73"/>
      <c r="H3" s="73"/>
      <c r="I3" s="73"/>
      <c r="J3" s="73"/>
    </row>
    <row r="4" spans="1:10" x14ac:dyDescent="0.15">
      <c r="A4" s="73"/>
      <c r="B4" s="73"/>
      <c r="C4" s="74"/>
      <c r="D4" s="73"/>
      <c r="E4" s="73"/>
      <c r="F4" s="73"/>
      <c r="G4" s="73"/>
      <c r="H4" s="73"/>
      <c r="I4" s="73"/>
      <c r="J4" s="73"/>
    </row>
    <row r="5" spans="1:10" x14ac:dyDescent="0.15">
      <c r="A5" s="73"/>
      <c r="B5" s="73"/>
      <c r="C5" s="74"/>
      <c r="D5" s="73"/>
      <c r="E5" s="73"/>
      <c r="F5" s="73"/>
      <c r="G5" s="73"/>
      <c r="H5" s="73"/>
      <c r="I5" s="73"/>
      <c r="J5" s="73"/>
    </row>
    <row r="6" spans="1:10" x14ac:dyDescent="0.15">
      <c r="A6" s="73"/>
      <c r="B6" s="73"/>
      <c r="C6" s="74"/>
      <c r="D6" s="73"/>
      <c r="E6" s="73"/>
      <c r="F6" s="73"/>
      <c r="G6" s="73"/>
      <c r="H6" s="73"/>
      <c r="I6" s="73"/>
      <c r="J6" s="73"/>
    </row>
    <row r="7" spans="1:10" x14ac:dyDescent="0.15">
      <c r="A7" s="73"/>
      <c r="B7" s="73"/>
      <c r="C7" s="74"/>
      <c r="D7" s="73"/>
      <c r="E7" s="73"/>
      <c r="F7" s="73"/>
      <c r="G7" s="73"/>
      <c r="H7" s="73"/>
      <c r="I7" s="73"/>
      <c r="J7" s="73"/>
    </row>
    <row r="8" spans="1:10" x14ac:dyDescent="0.15">
      <c r="A8" s="73"/>
      <c r="B8" s="73"/>
      <c r="C8" s="74"/>
      <c r="D8" s="73"/>
      <c r="E8" s="73"/>
      <c r="F8" s="73"/>
      <c r="G8" s="73"/>
      <c r="H8" s="73"/>
      <c r="I8" s="73"/>
      <c r="J8" s="73"/>
    </row>
    <row r="9" spans="1:10" x14ac:dyDescent="0.15">
      <c r="A9" s="73"/>
      <c r="B9" s="73"/>
      <c r="C9" s="74"/>
      <c r="D9" s="73"/>
      <c r="E9" s="73"/>
      <c r="F9" s="73"/>
      <c r="G9" s="73"/>
      <c r="H9" s="73"/>
      <c r="I9" s="73"/>
      <c r="J9" s="73"/>
    </row>
    <row r="10" spans="1:10" x14ac:dyDescent="0.15">
      <c r="A10" s="73"/>
      <c r="B10" s="73"/>
      <c r="C10" s="74"/>
      <c r="D10" s="73"/>
      <c r="E10" s="73"/>
      <c r="F10" s="73"/>
      <c r="G10" s="73"/>
      <c r="H10" s="73"/>
      <c r="I10" s="73"/>
      <c r="J10" s="73"/>
    </row>
    <row r="11" spans="1:10" x14ac:dyDescent="0.15">
      <c r="A11" s="73"/>
      <c r="B11" s="73"/>
      <c r="C11" s="74"/>
      <c r="D11" s="73"/>
      <c r="E11" s="73"/>
      <c r="F11" s="73"/>
      <c r="G11" s="73"/>
      <c r="H11" s="73"/>
      <c r="I11" s="73"/>
      <c r="J11" s="73"/>
    </row>
    <row r="12" spans="1:10" x14ac:dyDescent="0.15">
      <c r="A12" s="73"/>
      <c r="B12" s="73"/>
      <c r="C12" s="74"/>
      <c r="D12" s="73"/>
      <c r="E12" s="73"/>
      <c r="F12" s="73"/>
      <c r="G12" s="73"/>
      <c r="H12" s="73"/>
      <c r="I12" s="73"/>
      <c r="J12" s="73"/>
    </row>
    <row r="13" spans="1:10" x14ac:dyDescent="0.15">
      <c r="A13" s="73"/>
      <c r="B13" s="73"/>
      <c r="C13" s="74"/>
      <c r="D13" s="73"/>
      <c r="E13" s="73"/>
      <c r="F13" s="73"/>
      <c r="G13" s="73"/>
      <c r="H13" s="73"/>
      <c r="I13" s="73"/>
      <c r="J13" s="73"/>
    </row>
    <row r="14" spans="1:10" x14ac:dyDescent="0.15">
      <c r="A14" s="73"/>
      <c r="B14" s="73"/>
      <c r="C14" s="74"/>
      <c r="D14" s="73"/>
      <c r="E14" s="73"/>
      <c r="F14" s="73"/>
      <c r="G14" s="73"/>
      <c r="H14" s="73"/>
      <c r="I14" s="73"/>
      <c r="J14" s="73"/>
    </row>
    <row r="15" spans="1:10" ht="21.75" customHeight="1" x14ac:dyDescent="0.15">
      <c r="A15" s="425" t="s">
        <v>66</v>
      </c>
      <c r="B15" s="425"/>
      <c r="C15" s="74"/>
      <c r="D15" s="73"/>
      <c r="E15" s="73"/>
      <c r="F15" s="73"/>
      <c r="G15" s="73"/>
      <c r="H15" s="73"/>
      <c r="I15" s="73"/>
      <c r="J15" s="73"/>
    </row>
    <row r="16" spans="1:10" ht="15" customHeight="1" x14ac:dyDescent="0.25">
      <c r="A16" s="76"/>
      <c r="B16" s="76"/>
      <c r="C16" s="77"/>
      <c r="D16" s="76"/>
      <c r="E16" s="76"/>
      <c r="F16" s="76"/>
      <c r="G16" s="76"/>
      <c r="H16" s="76"/>
      <c r="I16" s="76"/>
      <c r="J16" s="76"/>
    </row>
    <row r="17" spans="1:12" ht="23" x14ac:dyDescent="0.25">
      <c r="C17" s="78"/>
      <c r="E17" s="342" t="s">
        <v>83</v>
      </c>
      <c r="F17" s="447" t="str">
        <f>+'INGRESO DE DATOS'!$D$16</f>
        <v>NOMBRE COMPLETO</v>
      </c>
      <c r="G17" s="447"/>
      <c r="H17" s="447"/>
      <c r="I17" s="447"/>
      <c r="J17" s="79"/>
    </row>
    <row r="18" spans="1:12" ht="12" customHeight="1" x14ac:dyDescent="0.2">
      <c r="A18" s="170"/>
      <c r="B18" s="168"/>
      <c r="C18" s="80"/>
      <c r="D18" s="315"/>
      <c r="E18" s="315"/>
      <c r="F18" s="315"/>
      <c r="G18" s="315"/>
      <c r="H18" s="315"/>
      <c r="I18" s="315"/>
      <c r="J18" s="74"/>
    </row>
    <row r="19" spans="1:12" ht="24" customHeight="1" x14ac:dyDescent="0.2">
      <c r="A19" s="170"/>
      <c r="B19" s="168"/>
      <c r="C19" s="80"/>
      <c r="E19" s="342" t="s">
        <v>77</v>
      </c>
      <c r="F19" s="341">
        <f>+'INGRESO DE DATOS'!$D$18</f>
        <v>2</v>
      </c>
      <c r="G19" s="315"/>
      <c r="H19" s="320" t="s">
        <v>78</v>
      </c>
      <c r="I19" s="341">
        <f>+'INGRESO DE DATOS'!$D$20</f>
        <v>65</v>
      </c>
      <c r="J19" s="79"/>
    </row>
    <row r="20" spans="1:12" ht="12" customHeight="1" x14ac:dyDescent="0.2">
      <c r="A20" s="170"/>
      <c r="B20" s="184"/>
      <c r="C20" s="80"/>
      <c r="D20" s="321"/>
      <c r="E20" s="321"/>
      <c r="F20" s="322"/>
      <c r="G20" s="322"/>
      <c r="H20" s="322"/>
      <c r="I20" s="322"/>
      <c r="J20" s="73"/>
    </row>
    <row r="21" spans="1:12" ht="24" customHeight="1" x14ac:dyDescent="0.2">
      <c r="A21" s="170"/>
      <c r="B21" s="168"/>
      <c r="C21" s="80"/>
      <c r="E21" s="342" t="s">
        <v>79</v>
      </c>
      <c r="F21" s="341">
        <f>+'INGRESO DE DATOS'!$H$18</f>
        <v>3</v>
      </c>
      <c r="G21" s="322"/>
      <c r="H21" s="320" t="s">
        <v>82</v>
      </c>
      <c r="I21" s="341">
        <f>+'INGRESO DE DATOS'!$H$20</f>
        <v>71</v>
      </c>
    </row>
    <row r="22" spans="1:12" s="81" customFormat="1" ht="12" customHeight="1" x14ac:dyDescent="0.2">
      <c r="A22" s="153"/>
      <c r="B22" s="185"/>
      <c r="C22" s="80"/>
      <c r="D22" s="322"/>
      <c r="E22" s="324"/>
      <c r="F22" s="325"/>
      <c r="G22" s="322"/>
      <c r="H22" s="322" t="s">
        <v>2</v>
      </c>
      <c r="I22" s="322" t="s">
        <v>2</v>
      </c>
      <c r="J22" s="82"/>
    </row>
    <row r="23" spans="1:12" s="81" customFormat="1" ht="24" customHeight="1" x14ac:dyDescent="0.2">
      <c r="A23" s="186"/>
      <c r="B23" s="185"/>
      <c r="C23" s="83"/>
      <c r="D23" s="315"/>
      <c r="E23" s="315"/>
      <c r="G23" s="349"/>
      <c r="H23" s="343" t="s">
        <v>47</v>
      </c>
      <c r="I23" s="344">
        <f ca="1">NOW()</f>
        <v>44621.72177974537</v>
      </c>
    </row>
    <row r="24" spans="1:12" s="84" customFormat="1" ht="24" customHeight="1" x14ac:dyDescent="0.2">
      <c r="A24" s="187"/>
      <c r="B24" s="181"/>
      <c r="C24" s="83"/>
      <c r="D24" s="326"/>
      <c r="E24" s="326"/>
      <c r="F24" s="315"/>
      <c r="G24" s="315" t="s">
        <v>2</v>
      </c>
      <c r="H24" s="327" t="b">
        <v>0</v>
      </c>
      <c r="I24" s="315"/>
      <c r="J24" s="82" t="s">
        <v>2</v>
      </c>
    </row>
    <row r="25" spans="1:12" s="84" customFormat="1" ht="18" x14ac:dyDescent="0.2">
      <c r="A25" s="188"/>
      <c r="B25" s="192"/>
      <c r="C25" s="80"/>
      <c r="D25" s="328"/>
      <c r="E25" s="383" t="s">
        <v>34</v>
      </c>
      <c r="F25" s="384"/>
      <c r="G25" s="384" t="s">
        <v>7</v>
      </c>
      <c r="H25" s="384" t="s">
        <v>8</v>
      </c>
      <c r="I25" s="315"/>
      <c r="J25" s="85"/>
    </row>
    <row r="26" spans="1:12" s="84" customFormat="1" ht="18" x14ac:dyDescent="0.2">
      <c r="A26" s="153"/>
      <c r="B26" s="192"/>
      <c r="C26" s="80"/>
      <c r="D26" s="328"/>
      <c r="E26" s="389" t="s">
        <v>36</v>
      </c>
      <c r="F26" s="390"/>
      <c r="G26" s="390">
        <v>10000</v>
      </c>
      <c r="H26" s="391">
        <v>20000</v>
      </c>
      <c r="I26" s="347"/>
      <c r="J26" s="86"/>
      <c r="K26" s="86"/>
      <c r="L26" s="85"/>
    </row>
    <row r="27" spans="1:12" s="85" customFormat="1" ht="18" x14ac:dyDescent="0.15">
      <c r="A27" s="153"/>
      <c r="B27" s="193"/>
      <c r="C27" s="80"/>
      <c r="D27" s="326"/>
      <c r="E27" s="392" t="s">
        <v>37</v>
      </c>
      <c r="F27" s="393"/>
      <c r="G27" s="393">
        <v>10000</v>
      </c>
      <c r="H27" s="394">
        <v>20000</v>
      </c>
      <c r="I27" s="329"/>
      <c r="J27" s="87"/>
      <c r="K27" s="87"/>
    </row>
    <row r="28" spans="1:12" s="85" customFormat="1" ht="18" x14ac:dyDescent="0.2">
      <c r="A28" s="188"/>
      <c r="B28" s="193"/>
      <c r="C28" s="80"/>
      <c r="D28" s="326"/>
      <c r="E28" s="322"/>
      <c r="F28" s="316"/>
      <c r="G28" s="322"/>
      <c r="H28" s="322"/>
      <c r="I28" s="329"/>
      <c r="J28" s="87"/>
      <c r="K28" s="87"/>
      <c r="L28" s="88"/>
    </row>
    <row r="29" spans="1:12" s="85" customFormat="1" ht="18" x14ac:dyDescent="0.2">
      <c r="A29" s="153"/>
      <c r="B29" s="193"/>
      <c r="C29" s="80"/>
      <c r="D29" s="326"/>
      <c r="E29" s="330" t="s">
        <v>35</v>
      </c>
      <c r="F29" s="330"/>
      <c r="G29" s="330"/>
      <c r="H29" s="330"/>
      <c r="I29" s="348"/>
      <c r="J29" s="89"/>
      <c r="K29" s="89"/>
      <c r="L29" s="90"/>
    </row>
    <row r="30" spans="1:12" s="88" customFormat="1" ht="18" x14ac:dyDescent="0.15">
      <c r="A30" s="153"/>
      <c r="B30" s="193"/>
      <c r="C30" s="80"/>
      <c r="D30" s="326"/>
      <c r="E30" s="395" t="s">
        <v>39</v>
      </c>
      <c r="F30" s="396"/>
      <c r="G30" s="396">
        <f>VLOOKUP($I$19,Tablas!$A$1129:$G$1195,3,TRUE)</f>
        <v>9170</v>
      </c>
      <c r="H30" s="397">
        <f>VLOOKUP($I$19,Tablas!$A$1129:$G$1195,4,TRUE)</f>
        <v>7211</v>
      </c>
      <c r="I30" s="318"/>
      <c r="J30" s="91"/>
      <c r="K30" s="91"/>
      <c r="L30" s="90"/>
    </row>
    <row r="31" spans="1:12" s="90" customFormat="1" ht="18" x14ac:dyDescent="0.15">
      <c r="A31" s="188"/>
      <c r="B31" s="193"/>
      <c r="C31" s="80"/>
      <c r="D31" s="331"/>
      <c r="E31" s="398" t="s">
        <v>40</v>
      </c>
      <c r="F31" s="332"/>
      <c r="G31" s="332">
        <f>IF($F$19=1,0,(VLOOKUP($I$21,Tablas!$A$1129:$G$1195,3,TRUE)))</f>
        <v>15221</v>
      </c>
      <c r="H31" s="399">
        <f>IF($F$19=1,0,(VLOOKUP($I$21,Tablas!$A$1129:$G$1195,4,TRUE)))</f>
        <v>12278</v>
      </c>
      <c r="I31" s="332"/>
      <c r="J31" s="92"/>
      <c r="K31" s="92"/>
    </row>
    <row r="32" spans="1:12" s="90" customFormat="1" ht="18" x14ac:dyDescent="0.15">
      <c r="A32" s="188"/>
      <c r="B32" s="193"/>
      <c r="C32" s="80"/>
      <c r="D32" s="331"/>
      <c r="E32" s="398" t="s">
        <v>55</v>
      </c>
      <c r="F32" s="333"/>
      <c r="G32" s="333">
        <f>IF($F$21=0,0,(VLOOKUP($F$21,Tablas!$A$1196:$G$1198,3,TRUE)))</f>
        <v>2489</v>
      </c>
      <c r="H32" s="400">
        <f>IF($F$21=0,0,(VLOOKUP($F$21,Tablas!$A$1196:$G$1198,4,TRUE)))</f>
        <v>1949</v>
      </c>
      <c r="I32" s="332"/>
      <c r="J32" s="92"/>
      <c r="K32" s="92"/>
    </row>
    <row r="33" spans="1:12" s="90" customFormat="1" ht="18" x14ac:dyDescent="0.15">
      <c r="A33" s="188"/>
      <c r="B33" s="193"/>
      <c r="C33" s="93"/>
      <c r="D33" s="326"/>
      <c r="E33" s="401" t="s">
        <v>41</v>
      </c>
      <c r="F33" s="337"/>
      <c r="G33" s="337">
        <f>SUM(G30:G32)</f>
        <v>26880</v>
      </c>
      <c r="H33" s="402">
        <f t="shared" ref="H33" si="0">SUM(H30:H32)</f>
        <v>21438</v>
      </c>
      <c r="I33" s="332"/>
      <c r="J33" s="92"/>
      <c r="K33" s="92"/>
      <c r="L33" s="94"/>
    </row>
    <row r="34" spans="1:12" s="90" customFormat="1" ht="18" x14ac:dyDescent="0.15">
      <c r="A34" s="188"/>
      <c r="B34" s="193"/>
      <c r="C34" s="93"/>
      <c r="D34" s="331"/>
      <c r="E34" s="398" t="s">
        <v>42</v>
      </c>
      <c r="F34" s="332"/>
      <c r="G34" s="332">
        <v>75</v>
      </c>
      <c r="H34" s="399">
        <v>75</v>
      </c>
      <c r="I34" s="337"/>
      <c r="J34" s="95"/>
      <c r="K34" s="95"/>
    </row>
    <row r="35" spans="1:12" s="94" customFormat="1" ht="18" x14ac:dyDescent="0.15">
      <c r="A35" s="153"/>
      <c r="B35" s="192"/>
      <c r="C35" s="80"/>
      <c r="D35" s="334"/>
      <c r="E35" s="398" t="s">
        <v>57</v>
      </c>
      <c r="F35" s="332"/>
      <c r="G35" s="332">
        <f>(G33+G34)*12%</f>
        <v>3234.6</v>
      </c>
      <c r="H35" s="399">
        <f>(H33+H34)*12%</f>
        <v>2581.56</v>
      </c>
      <c r="I35" s="332"/>
      <c r="J35" s="92"/>
      <c r="K35" s="92"/>
      <c r="L35" s="90"/>
    </row>
    <row r="36" spans="1:12" s="90" customFormat="1" ht="18" x14ac:dyDescent="0.15">
      <c r="A36" s="188"/>
      <c r="B36" s="192"/>
      <c r="C36" s="93"/>
      <c r="D36" s="334"/>
      <c r="E36" s="403" t="s">
        <v>46</v>
      </c>
      <c r="F36" s="404"/>
      <c r="G36" s="404">
        <f>SUM(G33:G35)</f>
        <v>30189.599999999999</v>
      </c>
      <c r="H36" s="405">
        <f>SUM(H33:H35)</f>
        <v>24094.560000000001</v>
      </c>
      <c r="I36" s="332"/>
      <c r="J36" s="92"/>
      <c r="K36" s="92"/>
    </row>
    <row r="37" spans="1:12" s="90" customFormat="1" ht="18" x14ac:dyDescent="0.15">
      <c r="A37" s="153"/>
      <c r="B37" s="193"/>
      <c r="C37" s="96"/>
      <c r="D37" s="334"/>
      <c r="E37" s="346"/>
      <c r="F37" s="346"/>
      <c r="G37" s="336"/>
      <c r="H37" s="336"/>
      <c r="I37" s="337"/>
      <c r="J37" s="95"/>
      <c r="K37" s="95"/>
    </row>
    <row r="38" spans="1:12" s="90" customFormat="1" ht="18" x14ac:dyDescent="0.15">
      <c r="A38" s="180"/>
      <c r="B38" s="181"/>
      <c r="C38" s="96"/>
      <c r="D38" s="334"/>
      <c r="E38" s="330" t="s">
        <v>38</v>
      </c>
      <c r="F38" s="330"/>
      <c r="G38" s="330"/>
      <c r="H38" s="330"/>
      <c r="I38" s="337"/>
      <c r="J38" s="95"/>
      <c r="K38" s="95"/>
      <c r="L38" s="94"/>
    </row>
    <row r="39" spans="1:12" s="90" customFormat="1" ht="18" x14ac:dyDescent="0.15">
      <c r="A39" s="153"/>
      <c r="B39" s="192"/>
      <c r="C39" s="96"/>
      <c r="D39" s="338"/>
      <c r="E39" s="395" t="s">
        <v>39</v>
      </c>
      <c r="F39" s="406"/>
      <c r="G39" s="406">
        <f>VLOOKUP($I$19,Tablas!$A$1353:$G$1419,3,TRUE)</f>
        <v>4860.1000000000004</v>
      </c>
      <c r="H39" s="407">
        <f>VLOOKUP($I$19,Tablas!$A$1353:$G$1419,4,TRUE)</f>
        <v>3821.8300000000004</v>
      </c>
      <c r="I39" s="336"/>
      <c r="J39" s="97"/>
      <c r="K39" s="97"/>
    </row>
    <row r="40" spans="1:12" s="94" customFormat="1" ht="18" x14ac:dyDescent="0.15">
      <c r="A40" s="153"/>
      <c r="B40" s="193"/>
      <c r="C40" s="96"/>
      <c r="D40" s="338"/>
      <c r="E40" s="398" t="s">
        <v>40</v>
      </c>
      <c r="F40" s="332"/>
      <c r="G40" s="332">
        <f>IF($F$19=1,0,(VLOOKUP($I$21,Tablas!$A$1353:$G$1419,3,TRUE)))</f>
        <v>8067.13</v>
      </c>
      <c r="H40" s="399">
        <f>IF($F$19=1,0,(VLOOKUP($I$21,Tablas!$A$1353:$G$1419,4,TRUE)))</f>
        <v>6507.34</v>
      </c>
      <c r="I40" s="318"/>
      <c r="J40" s="91"/>
      <c r="K40" s="91"/>
      <c r="L40" s="90"/>
    </row>
    <row r="41" spans="1:12" s="90" customFormat="1" ht="18" x14ac:dyDescent="0.15">
      <c r="A41" s="153"/>
      <c r="B41" s="193"/>
      <c r="C41" s="83"/>
      <c r="D41" s="326"/>
      <c r="E41" s="398" t="s">
        <v>55</v>
      </c>
      <c r="F41" s="332"/>
      <c r="G41" s="332">
        <f>IF($F$21=0,0,(VLOOKUP($F$21,Tablas!$A$1420:$G$1422,3,TRUE)))</f>
        <v>1319.17</v>
      </c>
      <c r="H41" s="399">
        <f>IF($F$21=0,0,(VLOOKUP($F$21,Tablas!$A$1420:$G$1422,4,TRUE)))</f>
        <v>1032.97</v>
      </c>
      <c r="I41" s="332"/>
      <c r="J41" s="92"/>
      <c r="K41" s="92"/>
    </row>
    <row r="42" spans="1:12" s="90" customFormat="1" ht="18" x14ac:dyDescent="0.15">
      <c r="A42" s="153"/>
      <c r="B42" s="193"/>
      <c r="C42" s="83"/>
      <c r="D42" s="326"/>
      <c r="E42" s="401" t="s">
        <v>41</v>
      </c>
      <c r="F42" s="337"/>
      <c r="G42" s="337">
        <f>SUM(G39:G41)</f>
        <v>14246.4</v>
      </c>
      <c r="H42" s="402">
        <f>SUM(H39:H41)</f>
        <v>11362.14</v>
      </c>
      <c r="I42" s="332"/>
      <c r="J42" s="92"/>
      <c r="K42" s="92"/>
    </row>
    <row r="43" spans="1:12" s="90" customFormat="1" ht="18" x14ac:dyDescent="0.15">
      <c r="A43" s="180"/>
      <c r="B43" s="181"/>
      <c r="C43" s="80"/>
      <c r="D43" s="326"/>
      <c r="E43" s="398" t="s">
        <v>42</v>
      </c>
      <c r="F43" s="332"/>
      <c r="G43" s="332">
        <v>75</v>
      </c>
      <c r="H43" s="399">
        <v>75</v>
      </c>
      <c r="I43" s="332"/>
      <c r="J43" s="92"/>
      <c r="K43" s="92"/>
      <c r="L43" s="94"/>
    </row>
    <row r="44" spans="1:12" s="90" customFormat="1" ht="18" x14ac:dyDescent="0.15">
      <c r="A44" s="438"/>
      <c r="B44" s="454"/>
      <c r="C44" s="80"/>
      <c r="D44" s="326"/>
      <c r="E44" s="398" t="s">
        <v>57</v>
      </c>
      <c r="F44" s="332"/>
      <c r="G44" s="332">
        <f>(G42+G43)*12%</f>
        <v>1718.568</v>
      </c>
      <c r="H44" s="399">
        <f>(H42+H43)*12%</f>
        <v>1372.4567999999999</v>
      </c>
      <c r="I44" s="337"/>
      <c r="J44" s="95"/>
      <c r="K44" s="95"/>
    </row>
    <row r="45" spans="1:12" s="94" customFormat="1" ht="18" x14ac:dyDescent="0.15">
      <c r="A45" s="438"/>
      <c r="B45" s="455"/>
      <c r="C45" s="80"/>
      <c r="D45" s="338"/>
      <c r="E45" s="408" t="s">
        <v>53</v>
      </c>
      <c r="F45" s="388"/>
      <c r="G45" s="388">
        <f>SUM(G42:G44)</f>
        <v>16039.967999999999</v>
      </c>
      <c r="H45" s="409">
        <f>SUM(H42:H44)</f>
        <v>12809.596799999999</v>
      </c>
      <c r="I45" s="332"/>
      <c r="J45" s="92"/>
      <c r="K45" s="92"/>
    </row>
    <row r="46" spans="1:12" s="90" customFormat="1" ht="18" x14ac:dyDescent="0.15">
      <c r="A46" s="153"/>
      <c r="B46" s="169"/>
      <c r="C46" s="80"/>
      <c r="D46" s="338"/>
      <c r="E46" s="410" t="s">
        <v>54</v>
      </c>
      <c r="F46" s="385"/>
      <c r="G46" s="385">
        <f>G42+G44 - G43*12%</f>
        <v>15955.967999999999</v>
      </c>
      <c r="H46" s="411">
        <f>H42+H44 - H43*12%</f>
        <v>12725.596799999999</v>
      </c>
      <c r="I46" s="332"/>
      <c r="J46" s="92"/>
      <c r="K46" s="92"/>
    </row>
    <row r="47" spans="1:12" s="90" customFormat="1" ht="18" x14ac:dyDescent="0.15">
      <c r="A47" s="153"/>
      <c r="B47" s="169"/>
      <c r="C47" s="83"/>
      <c r="D47" s="335"/>
      <c r="E47" s="403" t="s">
        <v>46</v>
      </c>
      <c r="F47" s="404"/>
      <c r="G47" s="404">
        <f>G45+G46</f>
        <v>31995.935999999998</v>
      </c>
      <c r="H47" s="405">
        <f t="shared" ref="H47" si="1">H45+H46</f>
        <v>25535.193599999999</v>
      </c>
      <c r="I47" s="337"/>
      <c r="J47" s="95"/>
      <c r="K47" s="95"/>
    </row>
    <row r="48" spans="1:12" s="90" customFormat="1" ht="18" x14ac:dyDescent="0.2">
      <c r="A48" s="153"/>
      <c r="B48" s="192"/>
      <c r="C48" s="83"/>
      <c r="D48" s="323"/>
      <c r="E48" s="321"/>
      <c r="F48" s="321"/>
      <c r="G48" s="321"/>
      <c r="H48" s="321"/>
      <c r="I48" s="339"/>
      <c r="J48" s="98"/>
      <c r="K48" s="98"/>
      <c r="L48" s="94"/>
    </row>
    <row r="49" spans="1:12" s="90" customFormat="1" ht="18" x14ac:dyDescent="0.2">
      <c r="A49" s="153"/>
      <c r="B49" s="192"/>
      <c r="C49" s="80"/>
      <c r="D49" s="323"/>
      <c r="E49" s="330" t="s">
        <v>44</v>
      </c>
      <c r="F49" s="330"/>
      <c r="G49" s="330"/>
      <c r="H49" s="330"/>
      <c r="I49" s="336"/>
    </row>
    <row r="50" spans="1:12" s="90" customFormat="1" ht="18" x14ac:dyDescent="0.2">
      <c r="A50" s="153"/>
      <c r="B50" s="192"/>
      <c r="C50" s="75"/>
      <c r="D50" s="323"/>
      <c r="E50" s="395" t="s">
        <v>39</v>
      </c>
      <c r="F50" s="406"/>
      <c r="G50" s="406">
        <f>VLOOKUP($I$19,Tablas!$A$1278:$G$1344,3,TRUE)</f>
        <v>2521.75</v>
      </c>
      <c r="H50" s="407">
        <f>VLOOKUP($I$19,Tablas!$A$1278:$G$1344,4,TRUE)</f>
        <v>1983.0250000000001</v>
      </c>
      <c r="I50" s="318"/>
      <c r="J50" s="91"/>
      <c r="K50" s="91"/>
    </row>
    <row r="51" spans="1:12" s="90" customFormat="1" ht="18" x14ac:dyDescent="0.2">
      <c r="A51" s="153"/>
      <c r="B51" s="192"/>
      <c r="C51" s="75"/>
      <c r="D51" s="323"/>
      <c r="E51" s="398" t="s">
        <v>40</v>
      </c>
      <c r="F51" s="332"/>
      <c r="G51" s="332">
        <f>IF($F$19=1,0,(VLOOKUP($I$21,Tablas!$A$1278:$G$1344,3,TRUE)))</f>
        <v>4185.7750000000005</v>
      </c>
      <c r="H51" s="399">
        <f>IF($F$19=1,0,(VLOOKUP($I$21,Tablas!$A$1278:$G$1344,4,TRUE)))</f>
        <v>3376.4500000000003</v>
      </c>
      <c r="I51" s="332"/>
      <c r="J51" s="92"/>
      <c r="K51" s="92"/>
    </row>
    <row r="52" spans="1:12" s="94" customFormat="1" ht="18" x14ac:dyDescent="0.2">
      <c r="A52" s="153"/>
      <c r="B52" s="192"/>
      <c r="C52" s="75"/>
      <c r="D52" s="323"/>
      <c r="E52" s="398" t="s">
        <v>55</v>
      </c>
      <c r="F52" s="332"/>
      <c r="G52" s="332">
        <f>IF($F$21=0,0,(VLOOKUP($F$21,Tablas!$A$1345:$G$1347,3,TRUE)))</f>
        <v>684.47500000000002</v>
      </c>
      <c r="H52" s="399">
        <f>IF($F$21=0,0,(VLOOKUP($F$21,Tablas!$A$1345:$G$1347,4,TRUE)))</f>
        <v>535.97500000000002</v>
      </c>
      <c r="I52" s="332"/>
      <c r="J52" s="92"/>
      <c r="K52" s="92"/>
      <c r="L52" s="90"/>
    </row>
    <row r="53" spans="1:12" s="90" customFormat="1" ht="18" x14ac:dyDescent="0.2">
      <c r="A53" s="153"/>
      <c r="B53" s="169"/>
      <c r="C53" s="75"/>
      <c r="D53" s="323"/>
      <c r="E53" s="450" t="s">
        <v>41</v>
      </c>
      <c r="F53" s="451"/>
      <c r="G53" s="337">
        <f>SUM(G50:G52)</f>
        <v>7392.0000000000009</v>
      </c>
      <c r="H53" s="402">
        <f>SUM(H50:H52)</f>
        <v>5895.4500000000007</v>
      </c>
      <c r="I53" s="332"/>
      <c r="J53" s="92"/>
      <c r="K53" s="92"/>
      <c r="L53" s="94"/>
    </row>
    <row r="54" spans="1:12" s="90" customFormat="1" ht="18" x14ac:dyDescent="0.2">
      <c r="A54" s="153"/>
      <c r="B54" s="192"/>
      <c r="C54" s="75"/>
      <c r="D54" s="323"/>
      <c r="E54" s="443" t="s">
        <v>42</v>
      </c>
      <c r="F54" s="444"/>
      <c r="G54" s="332">
        <v>75</v>
      </c>
      <c r="H54" s="399">
        <v>75</v>
      </c>
      <c r="I54" s="337"/>
      <c r="J54" s="95"/>
      <c r="K54" s="95"/>
    </row>
    <row r="55" spans="1:12" s="90" customFormat="1" ht="18" x14ac:dyDescent="0.2">
      <c r="A55" s="153"/>
      <c r="B55" s="169"/>
      <c r="C55" s="75"/>
      <c r="D55" s="323"/>
      <c r="E55" s="398" t="s">
        <v>57</v>
      </c>
      <c r="F55" s="332"/>
      <c r="G55" s="332">
        <f>(G53+G54)*12%</f>
        <v>896.04000000000008</v>
      </c>
      <c r="H55" s="399">
        <f>(H53+H54)*12%</f>
        <v>716.45400000000006</v>
      </c>
      <c r="I55" s="332"/>
      <c r="J55" s="92"/>
      <c r="K55" s="92"/>
    </row>
    <row r="56" spans="1:12" s="90" customFormat="1" ht="18" x14ac:dyDescent="0.2">
      <c r="A56" s="153"/>
      <c r="B56" s="169"/>
      <c r="C56" s="75"/>
      <c r="D56" s="323"/>
      <c r="E56" s="408" t="s">
        <v>53</v>
      </c>
      <c r="F56" s="388"/>
      <c r="G56" s="388">
        <f>SUM(G53:G55)</f>
        <v>8363.0400000000009</v>
      </c>
      <c r="H56" s="409">
        <f>SUM(H53:H55)</f>
        <v>6686.9040000000005</v>
      </c>
      <c r="I56" s="332"/>
      <c r="J56" s="92"/>
      <c r="K56" s="92"/>
    </row>
    <row r="57" spans="1:12" s="94" customFormat="1" ht="18" x14ac:dyDescent="0.2">
      <c r="A57" s="153"/>
      <c r="B57" s="169"/>
      <c r="C57" s="75"/>
      <c r="D57" s="323"/>
      <c r="E57" s="410" t="s">
        <v>45</v>
      </c>
      <c r="F57" s="385"/>
      <c r="G57" s="385">
        <f>G53+G55 - G54*12%</f>
        <v>8279.0400000000009</v>
      </c>
      <c r="H57" s="411">
        <f>H53+H55 - H54*12%</f>
        <v>6602.9040000000005</v>
      </c>
      <c r="I57" s="337"/>
      <c r="J57" s="95"/>
      <c r="K57" s="95"/>
      <c r="L57" s="90"/>
    </row>
    <row r="58" spans="1:12" ht="18" x14ac:dyDescent="0.2">
      <c r="A58" s="153"/>
      <c r="B58" s="192"/>
      <c r="C58" s="75"/>
      <c r="D58" s="323"/>
      <c r="E58" s="403" t="s">
        <v>46</v>
      </c>
      <c r="F58" s="404"/>
      <c r="G58" s="404">
        <f>G56+(G57*3)</f>
        <v>33200.160000000003</v>
      </c>
      <c r="H58" s="405">
        <f t="shared" ref="H58" si="2">H56+(H57*3)</f>
        <v>26495.616000000002</v>
      </c>
      <c r="I58" s="337"/>
      <c r="J58" s="95"/>
      <c r="K58" s="95"/>
      <c r="L58" s="90"/>
    </row>
    <row r="59" spans="1:12" ht="18" x14ac:dyDescent="0.2">
      <c r="A59" s="180"/>
      <c r="B59" s="181"/>
      <c r="C59" s="75"/>
      <c r="D59" s="323"/>
      <c r="E59" s="321"/>
      <c r="F59" s="321"/>
      <c r="G59" s="321"/>
      <c r="H59" s="321"/>
      <c r="I59" s="340"/>
      <c r="J59" s="99"/>
      <c r="K59" s="99"/>
      <c r="L59" s="94"/>
    </row>
    <row r="60" spans="1:12" ht="18" x14ac:dyDescent="0.2">
      <c r="A60" s="153"/>
      <c r="B60" s="168"/>
      <c r="C60" s="75"/>
      <c r="D60" s="323"/>
      <c r="E60" s="436"/>
      <c r="F60" s="436"/>
      <c r="G60" s="436"/>
      <c r="H60" s="436"/>
      <c r="I60" s="147"/>
      <c r="J60" s="147"/>
      <c r="K60" s="91"/>
      <c r="L60" s="90"/>
    </row>
    <row r="61" spans="1:12" ht="18" x14ac:dyDescent="0.2">
      <c r="A61" s="153"/>
      <c r="B61" s="169"/>
      <c r="C61" s="75"/>
      <c r="D61" s="323"/>
      <c r="E61" s="431" t="s">
        <v>85</v>
      </c>
      <c r="F61" s="431"/>
      <c r="G61" s="431"/>
      <c r="H61" s="431"/>
      <c r="I61" s="148"/>
      <c r="J61" s="148"/>
      <c r="K61" s="92"/>
      <c r="L61" s="90"/>
    </row>
    <row r="62" spans="1:12" ht="18" x14ac:dyDescent="0.2">
      <c r="A62" s="153"/>
      <c r="B62" s="169"/>
      <c r="C62" s="75"/>
      <c r="D62" s="323"/>
      <c r="E62" s="440" t="s">
        <v>56</v>
      </c>
      <c r="F62" s="440"/>
      <c r="G62" s="440"/>
      <c r="H62" s="440"/>
      <c r="I62" s="332"/>
      <c r="J62" s="92"/>
      <c r="K62" s="92"/>
      <c r="L62" s="90"/>
    </row>
    <row r="63" spans="1:12" ht="18" x14ac:dyDescent="0.2">
      <c r="A63" s="180"/>
      <c r="B63" s="181"/>
      <c r="C63" s="75"/>
      <c r="D63" s="323"/>
      <c r="E63" s="440"/>
      <c r="F63" s="440"/>
      <c r="G63" s="440"/>
      <c r="H63" s="440"/>
      <c r="I63" s="332"/>
      <c r="J63" s="92"/>
      <c r="K63" s="92"/>
      <c r="L63" s="90"/>
    </row>
    <row r="64" spans="1:12" ht="18" x14ac:dyDescent="0.2">
      <c r="A64" s="153"/>
      <c r="B64" s="192"/>
      <c r="C64" s="75"/>
      <c r="D64" s="323"/>
      <c r="E64" s="440"/>
      <c r="F64" s="440"/>
      <c r="G64" s="440"/>
      <c r="H64" s="440"/>
      <c r="I64" s="332"/>
      <c r="J64" s="92"/>
      <c r="K64" s="92"/>
      <c r="L64" s="90"/>
    </row>
    <row r="65" spans="1:12" ht="24" customHeight="1" x14ac:dyDescent="0.2">
      <c r="A65" s="153"/>
      <c r="B65" s="168"/>
      <c r="C65" s="75"/>
      <c r="D65" s="323"/>
      <c r="E65" s="321"/>
      <c r="F65" s="321"/>
      <c r="G65" s="321"/>
      <c r="H65" s="321"/>
      <c r="I65" s="332"/>
      <c r="J65" s="92"/>
      <c r="K65" s="92"/>
      <c r="L65" s="90"/>
    </row>
    <row r="66" spans="1:12" ht="24" customHeight="1" x14ac:dyDescent="0.2">
      <c r="A66" s="153"/>
      <c r="B66" s="168"/>
      <c r="C66" s="75"/>
      <c r="D66" s="323"/>
      <c r="E66" s="321"/>
      <c r="F66" s="321"/>
      <c r="G66" s="321"/>
      <c r="H66" s="321"/>
      <c r="I66" s="337"/>
      <c r="J66" s="95"/>
      <c r="K66" s="95"/>
      <c r="L66" s="94"/>
    </row>
    <row r="67" spans="1:12" ht="37.5" customHeight="1" x14ac:dyDescent="0.2">
      <c r="A67" s="153"/>
      <c r="B67" s="168"/>
      <c r="C67" s="75"/>
      <c r="D67" s="323"/>
      <c r="E67" s="321"/>
      <c r="F67" s="321"/>
      <c r="G67" s="321"/>
      <c r="H67" s="321"/>
      <c r="I67" s="332"/>
      <c r="J67" s="92"/>
      <c r="K67" s="92"/>
      <c r="L67" s="94"/>
    </row>
    <row r="68" spans="1:12" ht="24" customHeight="1" x14ac:dyDescent="0.2">
      <c r="A68" s="153"/>
      <c r="B68" s="192"/>
      <c r="C68" s="75"/>
      <c r="D68" s="323"/>
      <c r="E68" s="321"/>
      <c r="F68" s="321"/>
      <c r="G68" s="321"/>
      <c r="H68" s="321"/>
      <c r="I68" s="332"/>
      <c r="J68" s="92"/>
      <c r="K68" s="92"/>
    </row>
    <row r="69" spans="1:12" ht="24" customHeight="1" x14ac:dyDescent="0.2">
      <c r="A69" s="153"/>
      <c r="B69" s="193"/>
      <c r="C69" s="75"/>
      <c r="D69" s="323"/>
      <c r="E69" s="321"/>
      <c r="F69" s="321"/>
      <c r="G69" s="321"/>
      <c r="H69" s="321"/>
      <c r="I69" s="337"/>
      <c r="J69" s="95"/>
      <c r="K69" s="95"/>
    </row>
    <row r="70" spans="1:12" ht="24" customHeight="1" x14ac:dyDescent="0.2">
      <c r="A70" s="153"/>
      <c r="B70" s="192"/>
      <c r="C70" s="75"/>
      <c r="D70" s="323"/>
      <c r="E70" s="323"/>
      <c r="F70" s="323"/>
      <c r="G70" s="323"/>
      <c r="H70" s="323"/>
      <c r="I70" s="337"/>
      <c r="J70" s="95"/>
      <c r="K70" s="95"/>
    </row>
    <row r="71" spans="1:12" ht="37.5" customHeight="1" x14ac:dyDescent="0.2">
      <c r="A71" s="153"/>
      <c r="B71" s="194"/>
      <c r="C71" s="75"/>
      <c r="D71" s="323"/>
      <c r="E71" s="323"/>
      <c r="F71" s="323"/>
      <c r="G71" s="323"/>
      <c r="H71" s="323"/>
      <c r="I71" s="339"/>
      <c r="J71" s="98"/>
      <c r="K71" s="98"/>
    </row>
    <row r="72" spans="1:12" ht="24" customHeight="1" x14ac:dyDescent="0.2">
      <c r="A72" s="153"/>
      <c r="B72" s="169"/>
      <c r="D72" s="323"/>
      <c r="E72" s="323"/>
      <c r="F72" s="323"/>
      <c r="G72" s="323"/>
      <c r="H72" s="323"/>
      <c r="I72" s="323"/>
    </row>
    <row r="73" spans="1:12" ht="39" customHeight="1" x14ac:dyDescent="0.2">
      <c r="A73" s="180"/>
      <c r="B73" s="181"/>
      <c r="D73" s="323"/>
      <c r="E73" s="323"/>
      <c r="F73" s="323"/>
      <c r="G73" s="323"/>
      <c r="H73" s="323"/>
      <c r="I73" s="323"/>
    </row>
    <row r="74" spans="1:12" ht="24" customHeight="1" x14ac:dyDescent="0.2">
      <c r="A74" s="153"/>
      <c r="B74" s="193"/>
      <c r="D74" s="323"/>
      <c r="E74" s="323"/>
      <c r="F74" s="323"/>
      <c r="G74" s="323"/>
      <c r="H74" s="323"/>
      <c r="I74" s="323"/>
    </row>
    <row r="75" spans="1:12" ht="24" customHeight="1" x14ac:dyDescent="0.2">
      <c r="A75" s="153"/>
      <c r="B75" s="193"/>
      <c r="I75" s="72"/>
    </row>
    <row r="76" spans="1:12" ht="20.25" customHeight="1" x14ac:dyDescent="0.15">
      <c r="A76" s="153"/>
      <c r="B76" s="193"/>
      <c r="I76" s="102"/>
    </row>
    <row r="77" spans="1:12" ht="19.5" customHeight="1" x14ac:dyDescent="0.15">
      <c r="A77" s="180"/>
      <c r="B77" s="181"/>
      <c r="I77" s="101"/>
    </row>
    <row r="78" spans="1:12" ht="24" customHeight="1" x14ac:dyDescent="0.15">
      <c r="A78" s="153"/>
      <c r="B78" s="192"/>
    </row>
    <row r="79" spans="1:12" ht="24" customHeight="1" x14ac:dyDescent="0.15">
      <c r="A79" s="153"/>
      <c r="B79" s="192"/>
    </row>
    <row r="80" spans="1:12" ht="24" customHeight="1" x14ac:dyDescent="0.15">
      <c r="A80" s="153"/>
      <c r="B80" s="192"/>
    </row>
    <row r="81" spans="1:2" ht="24" customHeight="1" x14ac:dyDescent="0.15">
      <c r="A81" s="153"/>
      <c r="B81" s="192"/>
    </row>
    <row r="82" spans="1:2" ht="33" customHeight="1" x14ac:dyDescent="0.15">
      <c r="A82" s="153"/>
      <c r="B82" s="192"/>
    </row>
    <row r="83" spans="1:2" ht="24" customHeight="1" x14ac:dyDescent="0.15">
      <c r="A83" s="153"/>
      <c r="B83" s="192"/>
    </row>
    <row r="84" spans="1:2" ht="24" customHeight="1" x14ac:dyDescent="0.15">
      <c r="A84" s="153"/>
      <c r="B84" s="192"/>
    </row>
    <row r="85" spans="1:2" ht="14" x14ac:dyDescent="0.15">
      <c r="A85" s="153"/>
      <c r="B85" s="169"/>
    </row>
    <row r="86" spans="1:2" ht="16.5" customHeight="1" x14ac:dyDescent="0.15">
      <c r="A86" s="153"/>
      <c r="B86" s="192"/>
    </row>
    <row r="87" spans="1:2" ht="22.5" customHeight="1" x14ac:dyDescent="0.15">
      <c r="A87" s="180"/>
      <c r="B87" s="181"/>
    </row>
    <row r="88" spans="1:2" ht="24" customHeight="1" x14ac:dyDescent="0.15">
      <c r="A88" s="153"/>
      <c r="B88" s="169"/>
    </row>
    <row r="89" spans="1:2" ht="24" customHeight="1" x14ac:dyDescent="0.15">
      <c r="A89" s="153"/>
      <c r="B89" s="169"/>
    </row>
    <row r="90" spans="1:2" ht="31.5" customHeight="1" x14ac:dyDescent="0.15">
      <c r="A90" s="153"/>
      <c r="B90" s="169"/>
    </row>
    <row r="91" spans="1:2" ht="24" customHeight="1" x14ac:dyDescent="0.15">
      <c r="A91" s="153"/>
      <c r="B91" s="169"/>
    </row>
    <row r="92" spans="1:2" ht="24" customHeight="1" x14ac:dyDescent="0.15">
      <c r="A92" s="153"/>
      <c r="B92" s="169"/>
    </row>
    <row r="93" spans="1:2" ht="24" customHeight="1" x14ac:dyDescent="0.15">
      <c r="A93" s="153"/>
      <c r="B93" s="169"/>
    </row>
    <row r="94" spans="1:2" ht="24" customHeight="1" x14ac:dyDescent="0.15">
      <c r="A94" s="153"/>
      <c r="B94" s="169"/>
    </row>
    <row r="95" spans="1:2" ht="24" customHeight="1" x14ac:dyDescent="0.15">
      <c r="A95" s="153"/>
      <c r="B95" s="169"/>
    </row>
    <row r="96" spans="1:2" x14ac:dyDescent="0.15">
      <c r="A96" s="99"/>
      <c r="B96" s="99"/>
    </row>
    <row r="97" spans="1:2" x14ac:dyDescent="0.15">
      <c r="A97" s="99"/>
      <c r="B97" s="99"/>
    </row>
    <row r="98" spans="1:2" x14ac:dyDescent="0.15">
      <c r="A98" s="99"/>
      <c r="B98" s="99"/>
    </row>
    <row r="99" spans="1:2" x14ac:dyDescent="0.15">
      <c r="A99" s="99"/>
      <c r="B99" s="99"/>
    </row>
    <row r="100" spans="1:2" x14ac:dyDescent="0.15">
      <c r="A100" s="99"/>
      <c r="B100" s="99"/>
    </row>
    <row r="101" spans="1:2" x14ac:dyDescent="0.15">
      <c r="A101" s="99"/>
      <c r="B101" s="99"/>
    </row>
    <row r="102" spans="1:2" x14ac:dyDescent="0.15">
      <c r="A102" s="99"/>
      <c r="B102" s="99"/>
    </row>
    <row r="103" spans="1:2" x14ac:dyDescent="0.15">
      <c r="A103" s="99"/>
      <c r="B103" s="99"/>
    </row>
    <row r="104" spans="1:2" x14ac:dyDescent="0.15">
      <c r="A104" s="99"/>
      <c r="B104" s="99"/>
    </row>
  </sheetData>
  <sheetProtection password="CFD1" sheet="1" objects="1" scenarios="1"/>
  <mergeCells count="9">
    <mergeCell ref="F17:I17"/>
    <mergeCell ref="A15:B15"/>
    <mergeCell ref="A44:A45"/>
    <mergeCell ref="B44:B45"/>
    <mergeCell ref="E62:H64"/>
    <mergeCell ref="E61:H61"/>
    <mergeCell ref="E53:F53"/>
    <mergeCell ref="E54:F54"/>
    <mergeCell ref="E60:H60"/>
  </mergeCells>
  <conditionalFormatting sqref="F19">
    <cfRule type="cellIs" dxfId="12" priority="3" stopIfTrue="1" operator="greaterThan">
      <formula>2</formula>
    </cfRule>
    <cfRule type="cellIs" dxfId="11" priority="4" stopIfTrue="1" operator="lessThan">
      <formula>1</formula>
    </cfRule>
  </conditionalFormatting>
  <conditionalFormatting sqref="I21 I19">
    <cfRule type="cellIs" dxfId="10" priority="1" stopIfTrue="1" operator="greaterThan">
      <formula>73</formula>
    </cfRule>
    <cfRule type="cellIs" dxfId="9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8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15"/>
  <sheetViews>
    <sheetView showGridLines="0" zoomScaleNormal="100" zoomScaleSheetLayoutView="100" workbookViewId="0"/>
  </sheetViews>
  <sheetFormatPr baseColWidth="10" defaultColWidth="8.6640625" defaultRowHeight="13" x14ac:dyDescent="0.15"/>
  <cols>
    <col min="1" max="1" width="114.5" style="136" bestFit="1" customWidth="1"/>
    <col min="2" max="2" width="15.6640625" style="136" bestFit="1" customWidth="1"/>
    <col min="3" max="3" width="30.33203125" style="136" customWidth="1"/>
    <col min="4" max="4" width="43.5" style="136" customWidth="1"/>
    <col min="5" max="5" width="40" style="136" customWidth="1"/>
    <col min="6" max="6" width="27.1640625" style="136" customWidth="1"/>
    <col min="7" max="7" width="31.33203125" style="136" customWidth="1"/>
    <col min="8" max="8" width="31.1640625" style="136" customWidth="1"/>
    <col min="9" max="16384" width="8.6640625" style="136"/>
  </cols>
  <sheetData>
    <row r="1" spans="1:7" x14ac:dyDescent="0.15">
      <c r="A1" s="103"/>
      <c r="B1" s="104"/>
      <c r="C1" s="104"/>
      <c r="D1" s="104"/>
      <c r="E1" s="104"/>
      <c r="F1" s="104"/>
      <c r="G1" s="104"/>
    </row>
    <row r="2" spans="1:7" x14ac:dyDescent="0.15">
      <c r="A2" s="104"/>
      <c r="B2" s="104"/>
      <c r="C2" s="104"/>
      <c r="D2" s="104"/>
      <c r="E2" s="104" t="s">
        <v>2</v>
      </c>
      <c r="F2" s="104" t="s">
        <v>2</v>
      </c>
      <c r="G2" s="104"/>
    </row>
    <row r="3" spans="1:7" x14ac:dyDescent="0.15">
      <c r="A3" s="104"/>
      <c r="B3" s="104"/>
      <c r="C3" s="104"/>
      <c r="D3" s="104"/>
      <c r="E3" s="104"/>
      <c r="F3" s="104"/>
      <c r="G3" s="104"/>
    </row>
    <row r="4" spans="1:7" x14ac:dyDescent="0.15">
      <c r="A4" s="104"/>
      <c r="B4" s="104"/>
      <c r="C4" s="104"/>
      <c r="D4" s="104"/>
      <c r="E4" s="104"/>
      <c r="F4" s="104"/>
      <c r="G4" s="104"/>
    </row>
    <row r="5" spans="1:7" ht="13.25" customHeight="1" x14ac:dyDescent="0.15">
      <c r="A5" s="104"/>
      <c r="B5" s="104"/>
      <c r="C5" s="104"/>
      <c r="D5" s="104"/>
      <c r="E5" s="104"/>
      <c r="F5" s="104"/>
      <c r="G5" s="104"/>
    </row>
    <row r="6" spans="1:7" ht="13.25" customHeight="1" x14ac:dyDescent="0.15">
      <c r="A6" s="104"/>
      <c r="B6" s="104"/>
      <c r="C6" s="104"/>
      <c r="D6" s="104"/>
      <c r="E6" s="104"/>
      <c r="F6" s="104"/>
      <c r="G6" s="104"/>
    </row>
    <row r="7" spans="1:7" ht="13.25" customHeight="1" x14ac:dyDescent="0.15">
      <c r="A7" s="104"/>
      <c r="B7" s="104"/>
      <c r="C7" s="104"/>
      <c r="D7" s="104"/>
      <c r="E7" s="104"/>
      <c r="F7" s="104"/>
      <c r="G7" s="104"/>
    </row>
    <row r="8" spans="1:7" ht="13.25" customHeight="1" x14ac:dyDescent="0.15">
      <c r="A8" s="104"/>
      <c r="B8" s="104"/>
      <c r="C8" s="104"/>
      <c r="D8" s="104"/>
      <c r="E8" s="104"/>
      <c r="F8" s="104"/>
      <c r="G8" s="104"/>
    </row>
    <row r="9" spans="1:7" ht="13.25" customHeight="1" x14ac:dyDescent="0.15">
      <c r="A9" s="104"/>
      <c r="B9" s="104"/>
      <c r="C9" s="104"/>
      <c r="D9" s="104"/>
      <c r="E9" s="104"/>
      <c r="F9" s="104"/>
      <c r="G9" s="104"/>
    </row>
    <row r="10" spans="1:7" ht="16" x14ac:dyDescent="0.2">
      <c r="A10" s="104"/>
      <c r="B10" s="104"/>
      <c r="C10" s="104"/>
      <c r="D10" s="104"/>
      <c r="E10" s="107" t="s">
        <v>2</v>
      </c>
      <c r="F10" s="107" t="s">
        <v>2</v>
      </c>
      <c r="G10" s="137" t="s">
        <v>2</v>
      </c>
    </row>
    <row r="11" spans="1:7" x14ac:dyDescent="0.15">
      <c r="A11" s="104"/>
      <c r="B11" s="104"/>
      <c r="C11" s="104"/>
      <c r="D11" s="104"/>
      <c r="E11" s="104"/>
      <c r="F11" s="104"/>
      <c r="G11" s="104"/>
    </row>
    <row r="12" spans="1:7" x14ac:dyDescent="0.15">
      <c r="A12" s="104"/>
      <c r="B12" s="104"/>
      <c r="C12" s="104"/>
      <c r="D12" s="104"/>
      <c r="E12" s="104"/>
      <c r="F12" s="104"/>
      <c r="G12" s="104"/>
    </row>
    <row r="13" spans="1:7" x14ac:dyDescent="0.15">
      <c r="A13" s="104"/>
      <c r="B13" s="104"/>
      <c r="C13" s="104"/>
      <c r="D13" s="104"/>
      <c r="E13" s="104"/>
      <c r="F13" s="104"/>
      <c r="G13" s="104"/>
    </row>
    <row r="14" spans="1:7" x14ac:dyDescent="0.15">
      <c r="A14" s="104"/>
      <c r="B14" s="104"/>
      <c r="C14" s="104"/>
      <c r="D14" s="104"/>
      <c r="E14" s="104"/>
      <c r="F14" s="104"/>
      <c r="G14" s="104"/>
    </row>
    <row r="15" spans="1:7" x14ac:dyDescent="0.15">
      <c r="A15" s="104"/>
      <c r="B15" s="104"/>
      <c r="C15" s="104"/>
      <c r="D15" s="104"/>
      <c r="E15" s="104"/>
      <c r="F15" s="104"/>
      <c r="G15" s="104"/>
    </row>
    <row r="16" spans="1:7" x14ac:dyDescent="0.15">
      <c r="A16" s="104"/>
      <c r="B16" s="104"/>
      <c r="C16" s="104"/>
      <c r="D16" s="104"/>
      <c r="E16" s="104"/>
      <c r="F16" s="104"/>
      <c r="G16" s="104"/>
    </row>
    <row r="17" spans="1:7" x14ac:dyDescent="0.15">
      <c r="A17" s="104"/>
      <c r="B17" s="104"/>
      <c r="C17" s="104"/>
      <c r="D17" s="104"/>
      <c r="E17" s="104"/>
      <c r="F17" s="104"/>
      <c r="G17" s="104"/>
    </row>
    <row r="18" spans="1:7" ht="11" customHeight="1" x14ac:dyDescent="0.15">
      <c r="A18" s="104"/>
      <c r="B18" s="104"/>
      <c r="C18" s="104"/>
      <c r="D18" s="104"/>
      <c r="E18" s="104"/>
      <c r="F18" s="104"/>
      <c r="G18" s="104"/>
    </row>
    <row r="19" spans="1:7" x14ac:dyDescent="0.15">
      <c r="A19" s="104"/>
      <c r="B19" s="104"/>
      <c r="C19" s="104"/>
      <c r="D19" s="104"/>
      <c r="E19" s="104"/>
      <c r="F19" s="104"/>
      <c r="G19" s="104"/>
    </row>
    <row r="20" spans="1:7" x14ac:dyDescent="0.15">
      <c r="A20" s="104"/>
      <c r="B20" s="104"/>
      <c r="C20" s="104"/>
      <c r="D20" s="104"/>
      <c r="E20" s="104"/>
      <c r="F20" s="104"/>
      <c r="G20" s="104"/>
    </row>
    <row r="21" spans="1:7" x14ac:dyDescent="0.15">
      <c r="A21" s="104"/>
      <c r="B21" s="104"/>
      <c r="C21" s="104"/>
      <c r="D21" s="104"/>
      <c r="E21" s="104"/>
      <c r="F21" s="104"/>
      <c r="G21" s="104"/>
    </row>
    <row r="22" spans="1:7" x14ac:dyDescent="0.15">
      <c r="A22" s="104"/>
      <c r="B22" s="104"/>
      <c r="C22" s="104"/>
      <c r="D22" s="104"/>
      <c r="E22" s="104"/>
      <c r="F22" s="104"/>
      <c r="G22" s="104"/>
    </row>
    <row r="23" spans="1:7" x14ac:dyDescent="0.15">
      <c r="A23" s="104"/>
      <c r="B23" s="104"/>
      <c r="C23" s="104"/>
      <c r="D23" s="104"/>
      <c r="E23" s="104"/>
      <c r="F23" s="104"/>
      <c r="G23" s="104"/>
    </row>
    <row r="24" spans="1:7" x14ac:dyDescent="0.15">
      <c r="A24" s="104"/>
      <c r="B24" s="104"/>
      <c r="C24" s="104"/>
      <c r="D24" s="104"/>
      <c r="E24" s="104"/>
      <c r="F24" s="104"/>
      <c r="G24" s="104"/>
    </row>
    <row r="25" spans="1:7" x14ac:dyDescent="0.15">
      <c r="E25" s="104"/>
      <c r="F25" s="104"/>
      <c r="G25" s="104"/>
    </row>
    <row r="26" spans="1:7" x14ac:dyDescent="0.15">
      <c r="E26" s="104"/>
      <c r="F26" s="104"/>
      <c r="G26" s="104"/>
    </row>
    <row r="27" spans="1:7" ht="23.25" customHeight="1" x14ac:dyDescent="0.2">
      <c r="A27" s="462" t="s">
        <v>32</v>
      </c>
      <c r="B27" s="462"/>
      <c r="C27" s="462"/>
      <c r="D27" s="462"/>
      <c r="E27" s="462"/>
      <c r="F27" s="462"/>
      <c r="G27" s="462"/>
    </row>
    <row r="28" spans="1:7" ht="20" x14ac:dyDescent="0.2">
      <c r="A28" s="198"/>
      <c r="B28" s="198"/>
      <c r="C28" s="198"/>
      <c r="D28" s="198"/>
      <c r="E28" s="198"/>
      <c r="F28" s="198"/>
      <c r="G28" s="198"/>
    </row>
    <row r="29" spans="1:7" ht="20" x14ac:dyDescent="0.2">
      <c r="A29" s="456" t="s">
        <v>27</v>
      </c>
      <c r="B29" s="457"/>
      <c r="C29" s="464" t="str">
        <f>+'INGRESO DE DATOS'!$D$16</f>
        <v>NOMBRE COMPLETO</v>
      </c>
      <c r="D29" s="464"/>
      <c r="E29" s="464"/>
      <c r="F29" s="464"/>
      <c r="G29" s="464"/>
    </row>
    <row r="30" spans="1:7" ht="20" x14ac:dyDescent="0.2">
      <c r="A30" s="201"/>
      <c r="B30" s="201"/>
      <c r="C30" s="201"/>
      <c r="D30" s="201"/>
      <c r="E30" s="201"/>
      <c r="F30" s="201"/>
      <c r="G30" s="201"/>
    </row>
    <row r="31" spans="1:7" ht="10.5" customHeight="1" x14ac:dyDescent="0.2">
      <c r="A31" s="198"/>
      <c r="B31" s="198"/>
      <c r="C31" s="201"/>
      <c r="D31" s="201"/>
      <c r="E31" s="201"/>
      <c r="F31" s="201"/>
      <c r="G31" s="201"/>
    </row>
    <row r="32" spans="1:7" ht="20" x14ac:dyDescent="0.2">
      <c r="A32" s="456" t="s">
        <v>28</v>
      </c>
      <c r="B32" s="456"/>
      <c r="C32" s="202">
        <f>+'INGRESO DE DATOS'!$D$18</f>
        <v>2</v>
      </c>
      <c r="D32" s="250"/>
      <c r="E32" s="456" t="s">
        <v>29</v>
      </c>
      <c r="F32" s="456"/>
      <c r="G32" s="202">
        <f>+'INGRESO DE DATOS'!$D$20</f>
        <v>65</v>
      </c>
    </row>
    <row r="33" spans="1:8" ht="20" x14ac:dyDescent="0.2">
      <c r="A33" s="250"/>
      <c r="B33" s="250"/>
      <c r="C33" s="203"/>
      <c r="D33" s="203"/>
      <c r="E33" s="203"/>
      <c r="F33" s="203"/>
      <c r="G33" s="203"/>
    </row>
    <row r="34" spans="1:8" s="138" customFormat="1" ht="20" x14ac:dyDescent="0.2">
      <c r="A34" s="251"/>
      <c r="B34" s="251"/>
      <c r="C34" s="203"/>
      <c r="D34" s="203"/>
      <c r="E34" s="251"/>
      <c r="F34" s="203"/>
      <c r="G34" s="251"/>
    </row>
    <row r="35" spans="1:8" s="138" customFormat="1" ht="20" x14ac:dyDescent="0.2">
      <c r="A35" s="457" t="s">
        <v>30</v>
      </c>
      <c r="B35" s="457"/>
      <c r="C35" s="202">
        <f>+'INGRESO DE DATOS'!$H$18</f>
        <v>3</v>
      </c>
      <c r="D35" s="251"/>
      <c r="E35" s="457" t="s">
        <v>31</v>
      </c>
      <c r="F35" s="457"/>
      <c r="G35" s="202">
        <f>+'INGRESO DE DATOS'!$H$20</f>
        <v>71</v>
      </c>
    </row>
    <row r="36" spans="1:8" s="118" customFormat="1" x14ac:dyDescent="0.15">
      <c r="A36" s="115"/>
      <c r="B36" s="116"/>
      <c r="C36" s="114"/>
      <c r="D36" s="115"/>
      <c r="E36" s="115"/>
      <c r="F36" s="115"/>
    </row>
    <row r="37" spans="1:8" s="118" customFormat="1" x14ac:dyDescent="0.15">
      <c r="A37" s="115"/>
      <c r="B37" s="116"/>
      <c r="C37" s="114"/>
      <c r="D37" s="115"/>
      <c r="E37" s="115"/>
      <c r="F37" s="115"/>
    </row>
    <row r="38" spans="1:8" s="118" customFormat="1" ht="20" x14ac:dyDescent="0.2">
      <c r="A38" s="115"/>
      <c r="B38" s="116"/>
      <c r="C38" s="255"/>
      <c r="D38" s="253" t="s">
        <v>72</v>
      </c>
      <c r="E38" s="254">
        <f ca="1">NOW()</f>
        <v>44621.72177974537</v>
      </c>
      <c r="F38" s="115"/>
    </row>
    <row r="39" spans="1:8" s="118" customFormat="1" x14ac:dyDescent="0.15">
      <c r="A39" s="115"/>
      <c r="B39" s="116"/>
      <c r="D39" s="139"/>
      <c r="E39" s="140"/>
      <c r="F39" s="115"/>
    </row>
    <row r="40" spans="1:8" s="118" customFormat="1" ht="23" x14ac:dyDescent="0.25">
      <c r="A40" s="463" t="s">
        <v>67</v>
      </c>
      <c r="B40" s="463"/>
      <c r="C40" s="211"/>
      <c r="D40" s="212"/>
      <c r="E40" s="212"/>
      <c r="F40" s="212"/>
      <c r="G40" s="214"/>
      <c r="H40" s="214"/>
    </row>
    <row r="41" spans="1:8" s="118" customFormat="1" ht="23" x14ac:dyDescent="0.25">
      <c r="A41" s="465" t="s">
        <v>34</v>
      </c>
      <c r="B41" s="466"/>
      <c r="C41" s="215" t="s">
        <v>7</v>
      </c>
      <c r="D41" s="216" t="s">
        <v>8</v>
      </c>
      <c r="E41" s="212"/>
      <c r="F41" s="214"/>
      <c r="G41" s="214"/>
      <c r="H41" s="214"/>
    </row>
    <row r="42" spans="1:8" s="118" customFormat="1" ht="23" x14ac:dyDescent="0.25">
      <c r="A42" s="217" t="s">
        <v>36</v>
      </c>
      <c r="B42" s="218"/>
      <c r="C42" s="217">
        <v>0</v>
      </c>
      <c r="D42" s="219">
        <v>1000</v>
      </c>
      <c r="E42" s="212"/>
      <c r="F42" s="214"/>
      <c r="G42" s="214"/>
      <c r="H42" s="214"/>
    </row>
    <row r="43" spans="1:8" s="118" customFormat="1" ht="23" x14ac:dyDescent="0.25">
      <c r="A43" s="220" t="s">
        <v>37</v>
      </c>
      <c r="B43" s="221"/>
      <c r="C43" s="258">
        <v>0</v>
      </c>
      <c r="D43" s="259">
        <v>1000</v>
      </c>
      <c r="E43" s="212"/>
      <c r="F43" s="214"/>
      <c r="G43" s="214"/>
      <c r="H43" s="214"/>
    </row>
    <row r="44" spans="1:8" s="118" customFormat="1" ht="23" x14ac:dyDescent="0.25">
      <c r="A44" s="460"/>
      <c r="B44" s="460"/>
      <c r="C44" s="461" t="s">
        <v>35</v>
      </c>
      <c r="D44" s="461"/>
      <c r="E44" s="212"/>
      <c r="F44" s="214"/>
      <c r="G44" s="214"/>
      <c r="H44" s="214"/>
    </row>
    <row r="45" spans="1:8" s="118" customFormat="1" ht="23" x14ac:dyDescent="0.25">
      <c r="A45" s="460"/>
      <c r="B45" s="460"/>
      <c r="C45" s="260">
        <f>'Global Ultimate'!G33</f>
        <v>262413.76</v>
      </c>
      <c r="D45" s="260">
        <f>'Global Ultimate'!H33</f>
        <v>169330.56</v>
      </c>
      <c r="E45" s="212"/>
      <c r="F45" s="214"/>
      <c r="G45" s="214"/>
      <c r="H45" s="214"/>
    </row>
    <row r="46" spans="1:8" s="118" customFormat="1" ht="23" x14ac:dyDescent="0.25">
      <c r="A46" s="460"/>
      <c r="B46" s="460"/>
      <c r="C46" s="461" t="s">
        <v>38</v>
      </c>
      <c r="D46" s="461"/>
      <c r="E46" s="212"/>
      <c r="F46" s="214"/>
      <c r="G46" s="214"/>
      <c r="H46" s="214"/>
    </row>
    <row r="47" spans="1:8" s="118" customFormat="1" ht="23" x14ac:dyDescent="0.25">
      <c r="A47" s="460"/>
      <c r="B47" s="460"/>
      <c r="C47" s="261">
        <f>'Global Ultimate'!G43</f>
        <v>139118.77280000001</v>
      </c>
      <c r="D47" s="261">
        <f>'Global Ultimate'!H43</f>
        <v>89784.676800000016</v>
      </c>
      <c r="E47" s="212"/>
      <c r="F47" s="214"/>
      <c r="G47" s="214"/>
      <c r="H47" s="214"/>
    </row>
    <row r="48" spans="1:8" s="118" customFormat="1" ht="23" x14ac:dyDescent="0.25">
      <c r="A48" s="257"/>
      <c r="B48" s="257"/>
      <c r="C48" s="261">
        <f>'Global Ultimate'!G44</f>
        <v>139034.77280000001</v>
      </c>
      <c r="D48" s="261">
        <f>'Global Ultimate'!H44</f>
        <v>89700.676800000016</v>
      </c>
      <c r="E48" s="212"/>
      <c r="F48" s="214"/>
      <c r="G48" s="214"/>
      <c r="H48" s="214"/>
    </row>
    <row r="49" spans="1:8" s="118" customFormat="1" ht="23" x14ac:dyDescent="0.25">
      <c r="A49" s="460"/>
      <c r="B49" s="460"/>
      <c r="C49" s="461" t="s">
        <v>44</v>
      </c>
      <c r="D49" s="461"/>
      <c r="E49" s="212"/>
      <c r="F49" s="214"/>
      <c r="G49" s="214"/>
      <c r="H49" s="214"/>
    </row>
    <row r="50" spans="1:8" s="118" customFormat="1" ht="23" x14ac:dyDescent="0.25">
      <c r="A50" s="460"/>
      <c r="B50" s="460"/>
      <c r="C50" s="261">
        <f>'Global Ultimate'!G55</f>
        <v>72224.684000000008</v>
      </c>
      <c r="D50" s="261">
        <f>'Global Ultimate'!H55</f>
        <v>46626.804000000004</v>
      </c>
      <c r="E50" s="212"/>
      <c r="F50" s="214"/>
      <c r="G50" s="214"/>
      <c r="H50" s="214"/>
    </row>
    <row r="51" spans="1:8" s="118" customFormat="1" ht="23" x14ac:dyDescent="0.25">
      <c r="A51" s="257"/>
      <c r="B51" s="257"/>
      <c r="C51" s="261">
        <f>'Global Ultimate'!G56</f>
        <v>72140.684000000008</v>
      </c>
      <c r="D51" s="261">
        <f>'Global Ultimate'!H56</f>
        <v>46542.804000000004</v>
      </c>
      <c r="E51" s="212"/>
      <c r="F51" s="214"/>
      <c r="G51" s="214"/>
      <c r="H51" s="214"/>
    </row>
    <row r="52" spans="1:8" s="118" customFormat="1" ht="23" x14ac:dyDescent="0.25">
      <c r="A52" s="467" t="s">
        <v>74</v>
      </c>
      <c r="B52" s="467"/>
      <c r="C52" s="267">
        <f>'Global Ultimate'!G34</f>
        <v>16323</v>
      </c>
      <c r="D52" s="267">
        <f>'Global Ultimate'!H34</f>
        <v>10533</v>
      </c>
      <c r="E52" s="212"/>
      <c r="F52" s="214"/>
      <c r="G52" s="214"/>
      <c r="H52" s="214"/>
    </row>
    <row r="53" spans="1:8" s="118" customFormat="1" ht="23" x14ac:dyDescent="0.25">
      <c r="A53" s="210"/>
      <c r="B53" s="213"/>
      <c r="C53" s="211"/>
      <c r="D53" s="212"/>
      <c r="E53" s="212"/>
      <c r="F53" s="212"/>
      <c r="G53" s="214"/>
      <c r="H53" s="214"/>
    </row>
    <row r="54" spans="1:8" s="118" customFormat="1" ht="23" x14ac:dyDescent="0.25">
      <c r="A54" s="463" t="s">
        <v>68</v>
      </c>
      <c r="B54" s="463"/>
      <c r="C54" s="211"/>
      <c r="D54" s="212"/>
      <c r="E54" s="212"/>
      <c r="F54" s="212"/>
      <c r="G54" s="214"/>
      <c r="H54" s="214"/>
    </row>
    <row r="55" spans="1:8" s="118" customFormat="1" ht="23" x14ac:dyDescent="0.25">
      <c r="A55" s="458" t="s">
        <v>34</v>
      </c>
      <c r="B55" s="459"/>
      <c r="C55" s="222"/>
      <c r="D55" s="223" t="s">
        <v>7</v>
      </c>
      <c r="E55" s="224" t="s">
        <v>8</v>
      </c>
      <c r="F55" s="225" t="s">
        <v>9</v>
      </c>
      <c r="G55" s="225" t="s">
        <v>59</v>
      </c>
      <c r="H55" s="225" t="s">
        <v>60</v>
      </c>
    </row>
    <row r="56" spans="1:8" s="118" customFormat="1" ht="23" x14ac:dyDescent="0.15">
      <c r="A56" s="226" t="s">
        <v>36</v>
      </c>
      <c r="B56" s="227"/>
      <c r="C56" s="227"/>
      <c r="D56" s="226">
        <v>250</v>
      </c>
      <c r="E56" s="227">
        <v>2000</v>
      </c>
      <c r="F56" s="228">
        <v>3500</v>
      </c>
      <c r="G56" s="228">
        <v>5000</v>
      </c>
      <c r="H56" s="228">
        <v>10000</v>
      </c>
    </row>
    <row r="57" spans="1:8" s="118" customFormat="1" ht="23" x14ac:dyDescent="0.15">
      <c r="A57" s="229" t="s">
        <v>37</v>
      </c>
      <c r="B57" s="230"/>
      <c r="C57" s="230"/>
      <c r="D57" s="258">
        <v>5000</v>
      </c>
      <c r="E57" s="262">
        <v>2000</v>
      </c>
      <c r="F57" s="263">
        <v>3500</v>
      </c>
      <c r="G57" s="263">
        <v>5000</v>
      </c>
      <c r="H57" s="263">
        <v>10000</v>
      </c>
    </row>
    <row r="58" spans="1:8" s="118" customFormat="1" ht="23" x14ac:dyDescent="0.25">
      <c r="A58" s="460"/>
      <c r="B58" s="460"/>
      <c r="C58" s="110"/>
      <c r="D58" s="461" t="s">
        <v>35</v>
      </c>
      <c r="E58" s="461"/>
      <c r="F58" s="461"/>
      <c r="G58" s="461"/>
      <c r="H58" s="461"/>
    </row>
    <row r="59" spans="1:8" ht="23" x14ac:dyDescent="0.25">
      <c r="A59" s="460"/>
      <c r="B59" s="460"/>
      <c r="C59" s="110"/>
      <c r="D59" s="260">
        <f>+'Global Elite'!G33</f>
        <v>103334.56</v>
      </c>
      <c r="E59" s="261">
        <f>+'Global Elite'!H33</f>
        <v>90582.24</v>
      </c>
      <c r="F59" s="261">
        <f>+'Global Elite'!I33</f>
        <v>72235.520000000004</v>
      </c>
      <c r="G59" s="261">
        <f>+'Global Elite'!J33</f>
        <v>62648.32</v>
      </c>
      <c r="H59" s="261">
        <f>+'Global Elite'!K33</f>
        <v>47359.199999999997</v>
      </c>
    </row>
    <row r="60" spans="1:8" ht="23" x14ac:dyDescent="0.25">
      <c r="A60" s="460"/>
      <c r="B60" s="460"/>
      <c r="C60" s="110"/>
      <c r="D60" s="461" t="s">
        <v>38</v>
      </c>
      <c r="E60" s="461"/>
      <c r="F60" s="461"/>
      <c r="G60" s="461"/>
      <c r="H60" s="461"/>
    </row>
    <row r="61" spans="1:8" ht="23" x14ac:dyDescent="0.25">
      <c r="A61" s="460"/>
      <c r="B61" s="460"/>
      <c r="C61" s="110"/>
      <c r="D61" s="261">
        <f>+'Global Elite'!G43</f>
        <v>54806.796799999996</v>
      </c>
      <c r="E61" s="261">
        <f>+'Global Elite'!H43</f>
        <v>48048.067200000005</v>
      </c>
      <c r="F61" s="261">
        <f>+'Global Elite'!I43</f>
        <v>38324.305600000007</v>
      </c>
      <c r="G61" s="261">
        <f>+'Global Elite'!J43</f>
        <v>33243.089600000007</v>
      </c>
      <c r="H61" s="261">
        <f>+'Global Elite'!K43</f>
        <v>25139.856</v>
      </c>
    </row>
    <row r="62" spans="1:8" ht="23" x14ac:dyDescent="0.25">
      <c r="A62" s="257"/>
      <c r="B62" s="257"/>
      <c r="C62" s="257"/>
      <c r="D62" s="261">
        <f>+'Global Elite'!G44</f>
        <v>54722.796799999996</v>
      </c>
      <c r="E62" s="261">
        <f>+'Global Elite'!H44</f>
        <v>47964.067200000005</v>
      </c>
      <c r="F62" s="261">
        <f>+'Global Elite'!I44</f>
        <v>38240.305600000007</v>
      </c>
      <c r="G62" s="261">
        <f>+'Global Elite'!J44</f>
        <v>33159.089600000007</v>
      </c>
      <c r="H62" s="261">
        <f>+'Global Elite'!K44</f>
        <v>25055.856</v>
      </c>
    </row>
    <row r="63" spans="1:8" ht="23" x14ac:dyDescent="0.25">
      <c r="A63" s="460"/>
      <c r="B63" s="460"/>
      <c r="C63" s="110"/>
      <c r="D63" s="461" t="s">
        <v>44</v>
      </c>
      <c r="E63" s="461"/>
      <c r="F63" s="461"/>
      <c r="G63" s="461"/>
      <c r="H63" s="461"/>
    </row>
    <row r="64" spans="1:8" ht="23" x14ac:dyDescent="0.25">
      <c r="A64" s="460"/>
      <c r="B64" s="460"/>
      <c r="C64" s="110"/>
      <c r="D64" s="261">
        <f>+'Global Elite'!G55</f>
        <v>28477.904000000006</v>
      </c>
      <c r="E64" s="261">
        <f>+'Global Elite'!H55</f>
        <v>24971.016000000003</v>
      </c>
      <c r="F64" s="261">
        <f>+'Global Elite'!I55</f>
        <v>19925.668000000001</v>
      </c>
      <c r="G64" s="261">
        <f>+'Global Elite'!J55</f>
        <v>17289.187999999998</v>
      </c>
      <c r="H64" s="261">
        <f>+'Global Elite'!K55</f>
        <v>13084.68</v>
      </c>
    </row>
    <row r="65" spans="1:8" ht="23" x14ac:dyDescent="0.25">
      <c r="A65" s="257"/>
      <c r="B65" s="257"/>
      <c r="C65" s="257"/>
      <c r="D65" s="261">
        <f>+'Global Elite'!G56</f>
        <v>28393.904000000006</v>
      </c>
      <c r="E65" s="261">
        <f>+'Global Elite'!H56</f>
        <v>24887.016000000003</v>
      </c>
      <c r="F65" s="261">
        <f>+'Global Elite'!I56</f>
        <v>19841.668000000001</v>
      </c>
      <c r="G65" s="261">
        <f>+'Global Elite'!J56</f>
        <v>17205.187999999998</v>
      </c>
      <c r="H65" s="261">
        <f>+'Global Elite'!K56</f>
        <v>13000.68</v>
      </c>
    </row>
    <row r="66" spans="1:8" s="118" customFormat="1" ht="21" customHeight="1" x14ac:dyDescent="0.15">
      <c r="A66" s="467" t="s">
        <v>74</v>
      </c>
      <c r="B66" s="467"/>
      <c r="C66" s="467"/>
      <c r="D66" s="267">
        <f>+'Global Elite'!G34</f>
        <v>6418</v>
      </c>
      <c r="E66" s="267">
        <f>+'Global Elite'!H34</f>
        <v>5626</v>
      </c>
      <c r="F66" s="267">
        <f>+'Global Elite'!I34</f>
        <v>4644</v>
      </c>
      <c r="G66" s="267">
        <f>+'Global Elite'!J34</f>
        <v>4028</v>
      </c>
      <c r="H66" s="267">
        <f>+'Global Elite'!K34</f>
        <v>3044</v>
      </c>
    </row>
    <row r="67" spans="1:8" s="118" customFormat="1" ht="23" x14ac:dyDescent="0.25">
      <c r="A67" s="110"/>
      <c r="B67" s="110"/>
      <c r="C67" s="209"/>
      <c r="D67" s="209"/>
      <c r="E67" s="209"/>
      <c r="F67" s="214"/>
      <c r="G67" s="214"/>
      <c r="H67" s="214"/>
    </row>
    <row r="68" spans="1:8" s="118" customFormat="1" ht="23" x14ac:dyDescent="0.25">
      <c r="A68" s="210" t="s">
        <v>21</v>
      </c>
      <c r="B68" s="213"/>
      <c r="C68" s="211"/>
      <c r="D68" s="212"/>
      <c r="E68" s="212"/>
      <c r="F68" s="212"/>
      <c r="G68" s="214"/>
      <c r="H68" s="214"/>
    </row>
    <row r="69" spans="1:8" s="118" customFormat="1" ht="23" x14ac:dyDescent="0.25">
      <c r="A69" s="470" t="s">
        <v>34</v>
      </c>
      <c r="B69" s="471"/>
      <c r="C69" s="231"/>
      <c r="D69" s="231"/>
      <c r="E69" s="232" t="s">
        <v>7</v>
      </c>
      <c r="F69" s="232" t="s">
        <v>8</v>
      </c>
      <c r="G69" s="233" t="s">
        <v>9</v>
      </c>
      <c r="H69" s="233" t="s">
        <v>9</v>
      </c>
    </row>
    <row r="70" spans="1:8" s="118" customFormat="1" ht="23" x14ac:dyDescent="0.15">
      <c r="A70" s="234" t="s">
        <v>36</v>
      </c>
      <c r="B70" s="235"/>
      <c r="C70" s="235"/>
      <c r="D70" s="235"/>
      <c r="E70" s="236">
        <v>250</v>
      </c>
      <c r="F70" s="235">
        <v>2000</v>
      </c>
      <c r="G70" s="237">
        <v>5000</v>
      </c>
      <c r="H70" s="237">
        <v>10000</v>
      </c>
    </row>
    <row r="71" spans="1:8" s="118" customFormat="1" ht="23" x14ac:dyDescent="0.15">
      <c r="A71" s="238" t="s">
        <v>37</v>
      </c>
      <c r="B71" s="239"/>
      <c r="C71" s="239"/>
      <c r="D71" s="239"/>
      <c r="E71" s="264">
        <v>5000</v>
      </c>
      <c r="F71" s="265">
        <v>2000</v>
      </c>
      <c r="G71" s="266">
        <v>5000</v>
      </c>
      <c r="H71" s="266">
        <v>10000</v>
      </c>
    </row>
    <row r="72" spans="1:8" s="118" customFormat="1" ht="23" x14ac:dyDescent="0.25">
      <c r="A72" s="460"/>
      <c r="B72" s="460"/>
      <c r="C72" s="110"/>
      <c r="D72" s="110"/>
      <c r="E72" s="461" t="s">
        <v>35</v>
      </c>
      <c r="F72" s="461"/>
      <c r="G72" s="461"/>
      <c r="H72" s="461"/>
    </row>
    <row r="73" spans="1:8" s="118" customFormat="1" ht="23" x14ac:dyDescent="0.25">
      <c r="A73" s="460"/>
      <c r="B73" s="460"/>
      <c r="C73" s="110"/>
      <c r="D73" s="110"/>
      <c r="E73" s="261">
        <f>+'Global Premier'!G33</f>
        <v>61958.400000000001</v>
      </c>
      <c r="F73" s="261">
        <f>+'Global Premier'!H33</f>
        <v>56235.199999999997</v>
      </c>
      <c r="G73" s="261">
        <f>+'Global Premier'!I33</f>
        <v>39723.040000000001</v>
      </c>
      <c r="H73" s="261">
        <f>+'Global Premier'!J33</f>
        <v>28773.919999999998</v>
      </c>
    </row>
    <row r="74" spans="1:8" s="118" customFormat="1" ht="23" x14ac:dyDescent="0.25">
      <c r="A74" s="460"/>
      <c r="B74" s="460"/>
      <c r="C74" s="110"/>
      <c r="D74" s="110"/>
      <c r="E74" s="461" t="s">
        <v>38</v>
      </c>
      <c r="F74" s="461"/>
      <c r="G74" s="461"/>
      <c r="H74" s="461"/>
    </row>
    <row r="75" spans="1:8" s="118" customFormat="1" ht="23" x14ac:dyDescent="0.25">
      <c r="A75" s="460"/>
      <c r="B75" s="460"/>
      <c r="C75" s="110"/>
      <c r="D75" s="110"/>
      <c r="E75" s="261">
        <f>+'Global Premier'!G42</f>
        <v>32877.432000000001</v>
      </c>
      <c r="F75" s="261">
        <f>+'Global Premier'!H42</f>
        <v>29844.136000000002</v>
      </c>
      <c r="G75" s="261">
        <f>+'Global Premier'!I42</f>
        <v>21092.691200000001</v>
      </c>
      <c r="H75" s="261">
        <f>+'Global Premier'!J42</f>
        <v>15289.657599999999</v>
      </c>
    </row>
    <row r="76" spans="1:8" s="118" customFormat="1" ht="23" x14ac:dyDescent="0.25">
      <c r="A76" s="257"/>
      <c r="B76" s="257"/>
      <c r="C76" s="257"/>
      <c r="D76" s="257"/>
      <c r="E76" s="261">
        <f>+'Global Premier'!G43</f>
        <v>32793.432000000001</v>
      </c>
      <c r="F76" s="261">
        <f>+'Global Premier'!H43</f>
        <v>29760.136000000002</v>
      </c>
      <c r="G76" s="261">
        <f>+'Global Premier'!I43</f>
        <v>21008.691200000001</v>
      </c>
      <c r="H76" s="261">
        <f>+'Global Premier'!J43</f>
        <v>15205.657599999999</v>
      </c>
    </row>
    <row r="77" spans="1:8" s="118" customFormat="1" ht="21" customHeight="1" x14ac:dyDescent="0.25">
      <c r="A77" s="460"/>
      <c r="B77" s="460"/>
      <c r="C77" s="110"/>
      <c r="D77" s="110"/>
      <c r="E77" s="461" t="s">
        <v>44</v>
      </c>
      <c r="F77" s="461"/>
      <c r="G77" s="461"/>
      <c r="H77" s="461"/>
    </row>
    <row r="78" spans="1:8" s="118" customFormat="1" ht="23" x14ac:dyDescent="0.25">
      <c r="A78" s="460"/>
      <c r="B78" s="460"/>
      <c r="C78" s="110"/>
      <c r="D78" s="110"/>
      <c r="E78" s="261">
        <f>+'Global Premier'!G53</f>
        <v>17099.460000000003</v>
      </c>
      <c r="F78" s="261">
        <f>+'Global Premier'!H53</f>
        <v>15525.580000000002</v>
      </c>
      <c r="G78" s="261">
        <f>+'Global Premier'!I53</f>
        <v>10984.736000000001</v>
      </c>
      <c r="H78" s="261">
        <f>+'Global Premier'!J53</f>
        <v>7973.728000000001</v>
      </c>
    </row>
    <row r="79" spans="1:8" s="118" customFormat="1" ht="23" x14ac:dyDescent="0.25">
      <c r="A79" s="257"/>
      <c r="B79" s="257"/>
      <c r="C79" s="257"/>
      <c r="D79" s="257"/>
      <c r="E79" s="261">
        <f>+'Global Premier'!G54</f>
        <v>17015.460000000003</v>
      </c>
      <c r="F79" s="261">
        <f>+'Global Premier'!H54</f>
        <v>15441.580000000002</v>
      </c>
      <c r="G79" s="261">
        <f>+'Global Premier'!I54</f>
        <v>10900.736000000001</v>
      </c>
      <c r="H79" s="261">
        <f>+'Global Premier'!J54</f>
        <v>7889.728000000001</v>
      </c>
    </row>
    <row r="80" spans="1:8" s="118" customFormat="1" ht="23" x14ac:dyDescent="0.25">
      <c r="A80" s="110"/>
      <c r="B80" s="110"/>
      <c r="C80" s="209"/>
      <c r="D80" s="209"/>
      <c r="E80" s="209"/>
      <c r="F80" s="214"/>
      <c r="G80" s="214"/>
      <c r="H80" s="214"/>
    </row>
    <row r="81" spans="1:8" s="118" customFormat="1" ht="23" x14ac:dyDescent="0.25">
      <c r="A81" s="210" t="s">
        <v>69</v>
      </c>
      <c r="B81" s="213"/>
      <c r="C81" s="211"/>
      <c r="D81" s="212"/>
      <c r="E81" s="212"/>
      <c r="F81" s="212"/>
      <c r="G81" s="214"/>
      <c r="H81" s="214"/>
    </row>
    <row r="82" spans="1:8" s="118" customFormat="1" ht="23" x14ac:dyDescent="0.25">
      <c r="A82" s="468" t="s">
        <v>34</v>
      </c>
      <c r="B82" s="469"/>
      <c r="C82" s="240"/>
      <c r="D82" s="240"/>
      <c r="E82" s="241" t="s">
        <v>7</v>
      </c>
      <c r="F82" s="241" t="s">
        <v>8</v>
      </c>
      <c r="G82" s="242" t="s">
        <v>9</v>
      </c>
      <c r="H82" s="242" t="s">
        <v>59</v>
      </c>
    </row>
    <row r="83" spans="1:8" s="118" customFormat="1" ht="23" x14ac:dyDescent="0.15">
      <c r="A83" s="243" t="s">
        <v>48</v>
      </c>
      <c r="B83" s="235"/>
      <c r="C83" s="235"/>
      <c r="D83" s="235"/>
      <c r="E83" s="236">
        <v>250</v>
      </c>
      <c r="F83" s="235">
        <v>2000</v>
      </c>
      <c r="G83" s="237">
        <v>5000</v>
      </c>
      <c r="H83" s="237">
        <v>10000</v>
      </c>
    </row>
    <row r="84" spans="1:8" s="118" customFormat="1" ht="23" x14ac:dyDescent="0.15">
      <c r="A84" s="244" t="s">
        <v>49</v>
      </c>
      <c r="B84" s="245"/>
      <c r="C84" s="245"/>
      <c r="D84" s="245"/>
      <c r="E84" s="264">
        <v>5000</v>
      </c>
      <c r="F84" s="265">
        <v>2000</v>
      </c>
      <c r="G84" s="266">
        <v>5000</v>
      </c>
      <c r="H84" s="266">
        <v>10000</v>
      </c>
    </row>
    <row r="85" spans="1:8" s="118" customFormat="1" ht="23" x14ac:dyDescent="0.25">
      <c r="A85" s="460"/>
      <c r="B85" s="460"/>
      <c r="C85" s="110"/>
      <c r="D85" s="110"/>
      <c r="E85" s="461" t="s">
        <v>35</v>
      </c>
      <c r="F85" s="461"/>
      <c r="G85" s="461"/>
      <c r="H85" s="461"/>
    </row>
    <row r="86" spans="1:8" s="118" customFormat="1" ht="23" x14ac:dyDescent="0.25">
      <c r="A86" s="460"/>
      <c r="B86" s="460"/>
      <c r="C86" s="110"/>
      <c r="D86" s="110"/>
      <c r="E86" s="261">
        <f>+'Global Select'!G31</f>
        <v>61605.599999999999</v>
      </c>
      <c r="F86" s="261">
        <f>+'Global Select'!H31</f>
        <v>59116.959999999999</v>
      </c>
      <c r="G86" s="261">
        <f>+'Global Select'!I31</f>
        <v>42150.080000000002</v>
      </c>
      <c r="H86" s="261">
        <f>+'Global Select'!J31</f>
        <v>30573.759999999998</v>
      </c>
    </row>
    <row r="87" spans="1:8" s="118" customFormat="1" ht="21" customHeight="1" x14ac:dyDescent="0.25">
      <c r="A87" s="460"/>
      <c r="B87" s="460"/>
      <c r="C87" s="110"/>
      <c r="D87" s="110"/>
      <c r="E87" s="461" t="s">
        <v>38</v>
      </c>
      <c r="F87" s="461"/>
      <c r="G87" s="461"/>
      <c r="H87" s="461"/>
    </row>
    <row r="88" spans="1:8" s="118" customFormat="1" ht="23" x14ac:dyDescent="0.25">
      <c r="A88" s="460"/>
      <c r="B88" s="460"/>
      <c r="C88" s="110"/>
      <c r="D88" s="110"/>
      <c r="E88" s="261">
        <f>+'Global Select'!G40</f>
        <v>32690.448</v>
      </c>
      <c r="F88" s="261">
        <f>+'Global Select'!H40</f>
        <v>31371.468799999999</v>
      </c>
      <c r="G88" s="261">
        <f>+'Global Select'!I40</f>
        <v>22379.022400000002</v>
      </c>
      <c r="H88" s="261">
        <f>+'Global Select'!J40</f>
        <v>16243.5728</v>
      </c>
    </row>
    <row r="89" spans="1:8" s="118" customFormat="1" ht="23" x14ac:dyDescent="0.25">
      <c r="A89" s="257"/>
      <c r="B89" s="257"/>
      <c r="C89" s="257"/>
      <c r="D89" s="257"/>
      <c r="E89" s="261">
        <f>+'Global Select'!G41</f>
        <v>32606.448</v>
      </c>
      <c r="F89" s="261">
        <f>+'Global Select'!H41</f>
        <v>31287.468799999999</v>
      </c>
      <c r="G89" s="261">
        <f>+'Global Select'!I41</f>
        <v>22295.022400000002</v>
      </c>
      <c r="H89" s="261">
        <f>+'Global Select'!J41</f>
        <v>16159.5728</v>
      </c>
    </row>
    <row r="90" spans="1:8" s="118" customFormat="1" ht="23" x14ac:dyDescent="0.25">
      <c r="A90" s="460"/>
      <c r="B90" s="460"/>
      <c r="C90" s="110"/>
      <c r="D90" s="110"/>
      <c r="E90" s="461" t="s">
        <v>44</v>
      </c>
      <c r="F90" s="461"/>
      <c r="G90" s="461"/>
      <c r="H90" s="461"/>
    </row>
    <row r="91" spans="1:8" s="118" customFormat="1" ht="23" x14ac:dyDescent="0.25">
      <c r="A91" s="460"/>
      <c r="B91" s="460"/>
      <c r="C91" s="110"/>
      <c r="D91" s="110"/>
      <c r="E91" s="261">
        <f>+'Global Select'!G51</f>
        <v>17002.439999999999</v>
      </c>
      <c r="F91" s="261">
        <f>+'Global Select'!H51</f>
        <v>16318.064</v>
      </c>
      <c r="G91" s="261">
        <f>+'Global Select'!I51</f>
        <v>11652.172</v>
      </c>
      <c r="H91" s="261">
        <f>+'Global Select'!J51</f>
        <v>8468.6839999999993</v>
      </c>
    </row>
    <row r="92" spans="1:8" s="118" customFormat="1" ht="23" x14ac:dyDescent="0.25">
      <c r="A92" s="257"/>
      <c r="B92" s="257"/>
      <c r="C92" s="257"/>
      <c r="D92" s="257"/>
      <c r="E92" s="261">
        <f>+'Global Select'!G52</f>
        <v>16918.439999999999</v>
      </c>
      <c r="F92" s="261">
        <f>+'Global Select'!H52</f>
        <v>16234.064</v>
      </c>
      <c r="G92" s="261">
        <f>+'Global Select'!I52</f>
        <v>11568.172</v>
      </c>
      <c r="H92" s="261">
        <f>+'Global Select'!J52</f>
        <v>8384.6839999999993</v>
      </c>
    </row>
    <row r="93" spans="1:8" s="118" customFormat="1" ht="23" x14ac:dyDescent="0.25">
      <c r="A93" s="110"/>
      <c r="B93" s="110"/>
      <c r="C93" s="209"/>
      <c r="D93" s="209"/>
      <c r="E93" s="209"/>
      <c r="F93" s="214"/>
      <c r="G93" s="214"/>
      <c r="H93" s="214"/>
    </row>
    <row r="94" spans="1:8" s="118" customFormat="1" ht="23" x14ac:dyDescent="0.25">
      <c r="A94" s="463" t="s">
        <v>70</v>
      </c>
      <c r="B94" s="463"/>
      <c r="C94" s="463"/>
      <c r="D94" s="212"/>
      <c r="E94" s="212"/>
      <c r="F94" s="214"/>
      <c r="G94" s="214"/>
      <c r="H94" s="214"/>
    </row>
    <row r="95" spans="1:8" s="118" customFormat="1" ht="23" x14ac:dyDescent="0.25">
      <c r="A95" s="458" t="s">
        <v>34</v>
      </c>
      <c r="B95" s="459"/>
      <c r="C95" s="223" t="s">
        <v>7</v>
      </c>
      <c r="D95" s="225" t="s">
        <v>8</v>
      </c>
      <c r="E95" s="214"/>
      <c r="F95" s="214"/>
      <c r="G95" s="214"/>
      <c r="H95" s="214"/>
    </row>
    <row r="96" spans="1:8" s="118" customFormat="1" ht="23" x14ac:dyDescent="0.25">
      <c r="A96" s="246" t="s">
        <v>48</v>
      </c>
      <c r="B96" s="227"/>
      <c r="C96" s="226">
        <v>10000</v>
      </c>
      <c r="D96" s="228">
        <v>20000</v>
      </c>
      <c r="E96" s="214"/>
      <c r="F96" s="214"/>
      <c r="G96" s="214"/>
      <c r="H96" s="214"/>
    </row>
    <row r="97" spans="1:8" s="118" customFormat="1" ht="23" x14ac:dyDescent="0.25">
      <c r="A97" s="247" t="s">
        <v>49</v>
      </c>
      <c r="B97" s="230"/>
      <c r="C97" s="258">
        <v>10000</v>
      </c>
      <c r="D97" s="263">
        <v>20000</v>
      </c>
      <c r="E97" s="214"/>
      <c r="F97" s="214"/>
      <c r="G97" s="214"/>
      <c r="H97" s="214"/>
    </row>
    <row r="98" spans="1:8" s="118" customFormat="1" ht="23" x14ac:dyDescent="0.25">
      <c r="A98" s="460"/>
      <c r="B98" s="460"/>
      <c r="C98" s="461" t="s">
        <v>35</v>
      </c>
      <c r="D98" s="461"/>
      <c r="E98" s="214"/>
      <c r="F98" s="214"/>
      <c r="G98" s="214"/>
      <c r="H98" s="214"/>
    </row>
    <row r="99" spans="1:8" s="118" customFormat="1" ht="23" x14ac:dyDescent="0.25">
      <c r="A99" s="460"/>
      <c r="B99" s="460"/>
      <c r="C99" s="260">
        <f>'Global Major Medical'!G36</f>
        <v>30189.599999999999</v>
      </c>
      <c r="D99" s="260">
        <f>'Global Major Medical'!H36</f>
        <v>24094.560000000001</v>
      </c>
      <c r="E99" s="214"/>
      <c r="F99" s="214"/>
      <c r="G99" s="214"/>
      <c r="H99" s="214"/>
    </row>
    <row r="100" spans="1:8" s="118" customFormat="1" ht="23" x14ac:dyDescent="0.25">
      <c r="A100" s="460"/>
      <c r="B100" s="460"/>
      <c r="C100" s="461" t="s">
        <v>38</v>
      </c>
      <c r="D100" s="461"/>
      <c r="E100" s="214"/>
      <c r="F100" s="214"/>
      <c r="G100" s="214"/>
      <c r="H100" s="214"/>
    </row>
    <row r="101" spans="1:8" s="118" customFormat="1" ht="23" x14ac:dyDescent="0.25">
      <c r="A101" s="460"/>
      <c r="B101" s="460"/>
      <c r="C101" s="261">
        <f>'Global Major Medical'!G45</f>
        <v>16039.967999999999</v>
      </c>
      <c r="D101" s="261">
        <f>'Global Major Medical'!H45</f>
        <v>12809.596799999999</v>
      </c>
      <c r="E101" s="214"/>
      <c r="F101" s="214"/>
      <c r="G101" s="214"/>
      <c r="H101" s="214"/>
    </row>
    <row r="102" spans="1:8" s="118" customFormat="1" ht="23" x14ac:dyDescent="0.25">
      <c r="A102" s="257"/>
      <c r="B102" s="257"/>
      <c r="C102" s="261">
        <f>'Global Major Medical'!G46</f>
        <v>15955.967999999999</v>
      </c>
      <c r="D102" s="261">
        <f>'Global Major Medical'!H46</f>
        <v>12725.596799999999</v>
      </c>
      <c r="E102" s="214"/>
      <c r="F102" s="214"/>
      <c r="G102" s="214"/>
      <c r="H102" s="214"/>
    </row>
    <row r="103" spans="1:8" s="118" customFormat="1" ht="21" customHeight="1" x14ac:dyDescent="0.25">
      <c r="A103" s="460"/>
      <c r="B103" s="460"/>
      <c r="C103" s="461" t="s">
        <v>44</v>
      </c>
      <c r="D103" s="461"/>
      <c r="E103" s="214"/>
      <c r="F103" s="214"/>
      <c r="G103" s="214"/>
      <c r="H103" s="214"/>
    </row>
    <row r="104" spans="1:8" s="118" customFormat="1" ht="23" x14ac:dyDescent="0.25">
      <c r="A104" s="460"/>
      <c r="B104" s="460"/>
      <c r="C104" s="261">
        <f>'Global Major Medical'!G56</f>
        <v>8363.0400000000009</v>
      </c>
      <c r="D104" s="261">
        <f>'Global Major Medical'!H56</f>
        <v>6686.9040000000005</v>
      </c>
      <c r="E104" s="214"/>
      <c r="F104" s="214"/>
      <c r="G104" s="214"/>
      <c r="H104" s="214"/>
    </row>
    <row r="105" spans="1:8" s="118" customFormat="1" ht="23" x14ac:dyDescent="0.25">
      <c r="A105" s="257"/>
      <c r="B105" s="257"/>
      <c r="C105" s="261">
        <f>'Global Major Medical'!G57</f>
        <v>8279.0400000000009</v>
      </c>
      <c r="D105" s="261">
        <f>'Global Major Medical'!H57</f>
        <v>6602.9040000000005</v>
      </c>
      <c r="E105" s="214"/>
      <c r="F105" s="214"/>
      <c r="G105" s="214"/>
      <c r="H105" s="214"/>
    </row>
    <row r="106" spans="1:8" s="118" customFormat="1" ht="21" customHeight="1" x14ac:dyDescent="0.25">
      <c r="A106" s="110"/>
      <c r="B106" s="110"/>
      <c r="C106" s="209"/>
      <c r="D106" s="209"/>
      <c r="E106" s="209"/>
      <c r="F106" s="209"/>
      <c r="G106" s="214"/>
      <c r="H106" s="214"/>
    </row>
    <row r="107" spans="1:8" s="118" customFormat="1" ht="23" x14ac:dyDescent="0.25">
      <c r="A107" s="248" t="s">
        <v>50</v>
      </c>
      <c r="B107" s="249"/>
      <c r="C107" s="249"/>
      <c r="D107" s="249"/>
      <c r="E107" s="249"/>
      <c r="F107" s="249"/>
      <c r="G107" s="249"/>
      <c r="H107" s="214"/>
    </row>
    <row r="108" spans="1:8" s="118" customFormat="1" ht="23" x14ac:dyDescent="0.25">
      <c r="A108" s="475" t="s">
        <v>51</v>
      </c>
      <c r="B108" s="475"/>
      <c r="C108" s="249"/>
      <c r="D108" s="249"/>
      <c r="E108" s="249"/>
      <c r="F108" s="249"/>
      <c r="G108" s="249"/>
      <c r="H108" s="214"/>
    </row>
    <row r="109" spans="1:8" ht="23" x14ac:dyDescent="0.25">
      <c r="A109" s="249"/>
      <c r="B109" s="249"/>
      <c r="C109" s="249"/>
      <c r="D109" s="249"/>
      <c r="E109" s="249"/>
      <c r="F109" s="249"/>
      <c r="G109" s="249"/>
      <c r="H109" s="249"/>
    </row>
    <row r="110" spans="1:8" ht="23" x14ac:dyDescent="0.25">
      <c r="A110" s="472"/>
      <c r="B110" s="472"/>
      <c r="C110" s="472"/>
      <c r="D110" s="472"/>
      <c r="E110" s="472"/>
      <c r="F110" s="472"/>
      <c r="G110" s="472"/>
      <c r="H110" s="472"/>
    </row>
    <row r="111" spans="1:8" ht="23" x14ac:dyDescent="0.25">
      <c r="A111" s="473" t="s">
        <v>73</v>
      </c>
      <c r="B111" s="473"/>
      <c r="C111" s="473"/>
      <c r="D111" s="473"/>
      <c r="E111" s="473"/>
      <c r="F111" s="473"/>
      <c r="G111" s="473"/>
      <c r="H111" s="473"/>
    </row>
    <row r="112" spans="1:8" x14ac:dyDescent="0.15">
      <c r="A112" s="474" t="s">
        <v>56</v>
      </c>
      <c r="B112" s="474"/>
      <c r="C112" s="474"/>
      <c r="D112" s="474"/>
      <c r="E112" s="474"/>
      <c r="F112" s="474"/>
      <c r="G112" s="474"/>
      <c r="H112" s="474"/>
    </row>
    <row r="113" spans="1:8" x14ac:dyDescent="0.15">
      <c r="A113" s="474"/>
      <c r="B113" s="474"/>
      <c r="C113" s="474"/>
      <c r="D113" s="474"/>
      <c r="E113" s="474"/>
      <c r="F113" s="474"/>
      <c r="G113" s="474"/>
      <c r="H113" s="474"/>
    </row>
    <row r="114" spans="1:8" x14ac:dyDescent="0.15">
      <c r="A114" s="474"/>
      <c r="B114" s="474"/>
      <c r="C114" s="474"/>
      <c r="D114" s="474"/>
      <c r="E114" s="474"/>
      <c r="F114" s="474"/>
      <c r="G114" s="474"/>
      <c r="H114" s="474"/>
    </row>
    <row r="115" spans="1:8" ht="23" x14ac:dyDescent="0.25">
      <c r="A115" s="249"/>
      <c r="B115" s="249"/>
      <c r="C115" s="249"/>
      <c r="D115" s="249"/>
      <c r="E115" s="249"/>
      <c r="F115" s="249"/>
      <c r="G115" s="249"/>
      <c r="H115" s="249"/>
    </row>
  </sheetData>
  <sheetProtection password="CFD1" sheet="1" selectLockedCells="1"/>
  <mergeCells count="66">
    <mergeCell ref="A110:H110"/>
    <mergeCell ref="A111:H111"/>
    <mergeCell ref="A112:H114"/>
    <mergeCell ref="A95:B95"/>
    <mergeCell ref="A98:B98"/>
    <mergeCell ref="A101:B101"/>
    <mergeCell ref="A108:B108"/>
    <mergeCell ref="C100:D100"/>
    <mergeCell ref="A104:B104"/>
    <mergeCell ref="A100:B100"/>
    <mergeCell ref="A99:B99"/>
    <mergeCell ref="A87:B87"/>
    <mergeCell ref="A94:C94"/>
    <mergeCell ref="C98:D98"/>
    <mergeCell ref="A91:B91"/>
    <mergeCell ref="A88:B88"/>
    <mergeCell ref="A90:B90"/>
    <mergeCell ref="E87:H87"/>
    <mergeCell ref="C46:D46"/>
    <mergeCell ref="C49:D49"/>
    <mergeCell ref="C103:D103"/>
    <mergeCell ref="A103:B103"/>
    <mergeCell ref="A85:B85"/>
    <mergeCell ref="A60:B60"/>
    <mergeCell ref="A78:B78"/>
    <mergeCell ref="A72:B72"/>
    <mergeCell ref="A73:B73"/>
    <mergeCell ref="A74:B74"/>
    <mergeCell ref="A75:B75"/>
    <mergeCell ref="A61:B61"/>
    <mergeCell ref="A63:B63"/>
    <mergeCell ref="A64:B64"/>
    <mergeCell ref="A69:B69"/>
    <mergeCell ref="A86:B86"/>
    <mergeCell ref="D58:H58"/>
    <mergeCell ref="D60:H60"/>
    <mergeCell ref="D63:H63"/>
    <mergeCell ref="E72:H72"/>
    <mergeCell ref="E74:H74"/>
    <mergeCell ref="E77:H77"/>
    <mergeCell ref="E85:H85"/>
    <mergeCell ref="A66:C66"/>
    <mergeCell ref="A77:B77"/>
    <mergeCell ref="A82:B82"/>
    <mergeCell ref="A59:B59"/>
    <mergeCell ref="E90:H90"/>
    <mergeCell ref="A27:G27"/>
    <mergeCell ref="A54:B54"/>
    <mergeCell ref="C29:G29"/>
    <mergeCell ref="E32:F32"/>
    <mergeCell ref="E35:F35"/>
    <mergeCell ref="A40:B40"/>
    <mergeCell ref="A41:B41"/>
    <mergeCell ref="A44:B44"/>
    <mergeCell ref="A45:B45"/>
    <mergeCell ref="A46:B46"/>
    <mergeCell ref="A47:B47"/>
    <mergeCell ref="A49:B49"/>
    <mergeCell ref="A52:B52"/>
    <mergeCell ref="C44:D44"/>
    <mergeCell ref="A50:B50"/>
    <mergeCell ref="A29:B29"/>
    <mergeCell ref="A32:B32"/>
    <mergeCell ref="A35:B35"/>
    <mergeCell ref="A55:B55"/>
    <mergeCell ref="A58:B58"/>
  </mergeCells>
  <phoneticPr fontId="11" type="noConversion"/>
  <conditionalFormatting sqref="C32">
    <cfRule type="cellIs" dxfId="8" priority="1" stopIfTrue="1" operator="greaterThan">
      <formula>2</formula>
    </cfRule>
    <cfRule type="cellIs" dxfId="7" priority="2" stopIfTrue="1" operator="lessThan">
      <formula>1</formula>
    </cfRule>
  </conditionalFormatting>
  <conditionalFormatting sqref="G32 G35">
    <cfRule type="cellIs" dxfId="6" priority="3" stopIfTrue="1" operator="greaterThan">
      <formula>73</formula>
    </cfRule>
    <cfRule type="cellIs" dxfId="5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W1497"/>
  <sheetViews>
    <sheetView showGridLines="0" topLeftCell="A1048576" zoomScale="75" zoomScaleNormal="75" workbookViewId="0">
      <selection activeCell="A656" sqref="A1:XFD1048576"/>
    </sheetView>
  </sheetViews>
  <sheetFormatPr baseColWidth="10" defaultColWidth="8.6640625" defaultRowHeight="13" zeroHeight="1" x14ac:dyDescent="0.15"/>
  <cols>
    <col min="1" max="1" width="3.6640625" style="15" customWidth="1"/>
    <col min="2" max="2" width="20.6640625" style="15" customWidth="1"/>
    <col min="3" max="7" width="15.6640625" style="16" customWidth="1"/>
    <col min="8" max="12" width="15.6640625" style="15" customWidth="1"/>
    <col min="13" max="13" width="15.6640625" style="23" customWidth="1"/>
    <col min="14" max="19" width="15.6640625" style="15" customWidth="1"/>
    <col min="20" max="16384" width="8.6640625" style="15"/>
  </cols>
  <sheetData>
    <row r="1" spans="1:23" ht="14" hidden="1" thickBot="1" x14ac:dyDescent="0.2"/>
    <row r="2" spans="1:23" ht="18" hidden="1" x14ac:dyDescent="0.2">
      <c r="A2" s="496" t="s">
        <v>15</v>
      </c>
      <c r="B2" s="497"/>
      <c r="C2" s="497"/>
      <c r="D2" s="497"/>
      <c r="E2" s="497"/>
      <c r="F2" s="497"/>
      <c r="G2" s="497"/>
      <c r="I2" s="56" t="s">
        <v>10</v>
      </c>
      <c r="K2" s="15">
        <f>1.12/12</f>
        <v>9.3333333333333338E-2</v>
      </c>
    </row>
    <row r="3" spans="1:23" ht="18" hidden="1" x14ac:dyDescent="0.2">
      <c r="A3" s="498" t="s">
        <v>6</v>
      </c>
      <c r="B3" s="499"/>
      <c r="C3" s="499"/>
      <c r="D3" s="499"/>
      <c r="E3" s="499"/>
      <c r="F3" s="499"/>
      <c r="G3" s="499"/>
      <c r="H3" s="56"/>
      <c r="I3" s="56" t="s">
        <v>13</v>
      </c>
      <c r="K3" s="15">
        <f>1.1/4</f>
        <v>0.27500000000000002</v>
      </c>
    </row>
    <row r="4" spans="1:23" hidden="1" x14ac:dyDescent="0.15">
      <c r="A4" s="494" t="s">
        <v>0</v>
      </c>
      <c r="B4" s="495"/>
      <c r="C4" s="495"/>
      <c r="D4" s="495"/>
      <c r="E4" s="495"/>
      <c r="F4" s="495"/>
      <c r="G4" s="495"/>
      <c r="I4" s="56" t="s">
        <v>14</v>
      </c>
      <c r="K4" s="15">
        <f>1.06/2</f>
        <v>0.53</v>
      </c>
    </row>
    <row r="5" spans="1:23" hidden="1" x14ac:dyDescent="0.15">
      <c r="A5" s="19" t="s">
        <v>2</v>
      </c>
      <c r="B5" s="20" t="s">
        <v>2</v>
      </c>
      <c r="C5" s="65">
        <v>1000</v>
      </c>
      <c r="D5" s="65">
        <v>2000</v>
      </c>
      <c r="E5" s="65">
        <v>3500</v>
      </c>
      <c r="F5" s="21">
        <v>5000</v>
      </c>
      <c r="G5" s="21">
        <v>10000</v>
      </c>
      <c r="M5" s="65">
        <v>1000</v>
      </c>
      <c r="N5" s="65">
        <v>2000</v>
      </c>
      <c r="O5" s="65">
        <v>3500</v>
      </c>
      <c r="P5" s="145">
        <v>5000</v>
      </c>
      <c r="Q5" s="145">
        <v>10000</v>
      </c>
    </row>
    <row r="6" spans="1:23" ht="15" hidden="1" x14ac:dyDescent="0.2">
      <c r="A6" s="19">
        <v>18</v>
      </c>
      <c r="B6" s="20"/>
      <c r="C6" s="268">
        <v>8387</v>
      </c>
      <c r="D6" s="268">
        <v>7350</v>
      </c>
      <c r="E6" s="268">
        <v>6072</v>
      </c>
      <c r="F6" s="268">
        <v>5263</v>
      </c>
      <c r="G6" s="268">
        <v>3979</v>
      </c>
      <c r="H6" s="30"/>
      <c r="I6" s="27" t="s">
        <v>71</v>
      </c>
      <c r="J6" s="25"/>
      <c r="K6" s="146">
        <v>1</v>
      </c>
      <c r="L6" s="25"/>
      <c r="M6">
        <v>5679</v>
      </c>
      <c r="N6">
        <v>4977</v>
      </c>
      <c r="O6">
        <v>4216</v>
      </c>
      <c r="P6">
        <v>3655</v>
      </c>
      <c r="Q6">
        <v>2835</v>
      </c>
      <c r="S6" s="15" t="b">
        <v>1</v>
      </c>
      <c r="T6" s="15" t="b">
        <v>1</v>
      </c>
      <c r="U6" s="15" t="b">
        <v>1</v>
      </c>
      <c r="V6" s="15" t="b">
        <v>1</v>
      </c>
      <c r="W6" s="15" t="b">
        <v>1</v>
      </c>
    </row>
    <row r="7" spans="1:23" ht="15" hidden="1" x14ac:dyDescent="0.2">
      <c r="A7" s="19">
        <v>19</v>
      </c>
      <c r="B7" s="20"/>
      <c r="C7" s="268">
        <v>8488</v>
      </c>
      <c r="D7" s="268">
        <v>7440</v>
      </c>
      <c r="E7" s="268">
        <v>6136</v>
      </c>
      <c r="F7" s="268">
        <v>5322</v>
      </c>
      <c r="G7" s="268">
        <v>4022</v>
      </c>
      <c r="H7" s="30"/>
      <c r="I7" s="27"/>
      <c r="J7" s="25"/>
      <c r="K7" s="25"/>
      <c r="L7" s="25"/>
      <c r="M7">
        <v>5747</v>
      </c>
      <c r="N7">
        <v>5038</v>
      </c>
      <c r="O7">
        <v>4261</v>
      </c>
      <c r="P7">
        <v>3695</v>
      </c>
      <c r="Q7">
        <v>2866</v>
      </c>
      <c r="S7" s="15" t="b">
        <v>1</v>
      </c>
      <c r="T7" s="15" t="b">
        <v>1</v>
      </c>
      <c r="U7" s="15" t="b">
        <v>1</v>
      </c>
      <c r="V7" s="15" t="b">
        <v>1</v>
      </c>
      <c r="W7" s="15" t="b">
        <v>1</v>
      </c>
    </row>
    <row r="8" spans="1:23" ht="15" hidden="1" x14ac:dyDescent="0.2">
      <c r="A8" s="19">
        <v>20</v>
      </c>
      <c r="B8" s="20"/>
      <c r="C8" s="268">
        <v>8596</v>
      </c>
      <c r="D8" s="268">
        <v>7532</v>
      </c>
      <c r="E8" s="268">
        <v>6204</v>
      </c>
      <c r="F8" s="268">
        <v>5379</v>
      </c>
      <c r="G8" s="268">
        <v>4065</v>
      </c>
      <c r="H8" s="30"/>
      <c r="I8" s="27"/>
      <c r="J8" s="25"/>
      <c r="K8" s="25"/>
      <c r="L8" s="25"/>
      <c r="M8">
        <v>5820</v>
      </c>
      <c r="N8">
        <v>5100</v>
      </c>
      <c r="O8">
        <v>4308</v>
      </c>
      <c r="P8">
        <v>3735</v>
      </c>
      <c r="Q8">
        <v>2897</v>
      </c>
      <c r="S8" s="15" t="b">
        <v>1</v>
      </c>
      <c r="T8" s="15" t="b">
        <v>1</v>
      </c>
      <c r="U8" s="15" t="b">
        <v>1</v>
      </c>
      <c r="V8" s="15" t="b">
        <v>1</v>
      </c>
      <c r="W8" s="15" t="b">
        <v>1</v>
      </c>
    </row>
    <row r="9" spans="1:23" ht="15" hidden="1" x14ac:dyDescent="0.2">
      <c r="A9" s="19">
        <v>21</v>
      </c>
      <c r="B9" s="20"/>
      <c r="C9" s="268">
        <v>8703</v>
      </c>
      <c r="D9" s="268">
        <v>7629</v>
      </c>
      <c r="E9" s="268">
        <v>6273</v>
      </c>
      <c r="F9" s="268">
        <v>5440</v>
      </c>
      <c r="G9" s="268">
        <v>4111</v>
      </c>
      <c r="H9" s="30"/>
      <c r="I9" s="27"/>
      <c r="J9" s="25"/>
      <c r="K9" s="25"/>
      <c r="L9" s="25"/>
      <c r="M9">
        <v>5893</v>
      </c>
      <c r="N9">
        <v>5165</v>
      </c>
      <c r="O9">
        <v>4356</v>
      </c>
      <c r="P9">
        <v>3777</v>
      </c>
      <c r="Q9">
        <v>2929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</row>
    <row r="10" spans="1:23" ht="15" hidden="1" x14ac:dyDescent="0.2">
      <c r="A10" s="19">
        <v>22</v>
      </c>
      <c r="B10" s="20"/>
      <c r="C10" s="268">
        <v>8816</v>
      </c>
      <c r="D10" s="268">
        <v>7727</v>
      </c>
      <c r="E10" s="268">
        <v>6347</v>
      </c>
      <c r="F10" s="268">
        <v>5504</v>
      </c>
      <c r="G10" s="268">
        <v>4159</v>
      </c>
      <c r="H10" s="30"/>
      <c r="I10" s="27"/>
      <c r="J10" s="25"/>
      <c r="K10" s="25"/>
      <c r="L10" s="25"/>
      <c r="M10">
        <v>5969</v>
      </c>
      <c r="N10">
        <v>5232</v>
      </c>
      <c r="O10">
        <v>4407</v>
      </c>
      <c r="P10">
        <v>3822</v>
      </c>
      <c r="Q10">
        <v>2964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</row>
    <row r="11" spans="1:23" ht="15" hidden="1" x14ac:dyDescent="0.2">
      <c r="A11" s="19">
        <v>23</v>
      </c>
      <c r="B11" s="20"/>
      <c r="C11" s="268">
        <v>8932</v>
      </c>
      <c r="D11" s="268">
        <v>7832</v>
      </c>
      <c r="E11" s="268">
        <v>6423</v>
      </c>
      <c r="F11" s="268">
        <v>5569</v>
      </c>
      <c r="G11" s="268">
        <v>4209</v>
      </c>
      <c r="H11" s="30"/>
      <c r="I11" s="27"/>
      <c r="J11" s="25"/>
      <c r="K11" s="25"/>
      <c r="L11" s="25"/>
      <c r="M11">
        <v>6048</v>
      </c>
      <c r="N11">
        <v>5302</v>
      </c>
      <c r="O11">
        <v>4460</v>
      </c>
      <c r="P11">
        <v>3867</v>
      </c>
      <c r="Q11">
        <v>3000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</row>
    <row r="12" spans="1:23" ht="15" hidden="1" x14ac:dyDescent="0.2">
      <c r="A12" s="19">
        <v>24</v>
      </c>
      <c r="B12" s="20"/>
      <c r="C12" s="268">
        <v>9052</v>
      </c>
      <c r="D12" s="268">
        <v>7938</v>
      </c>
      <c r="E12" s="268">
        <v>6500</v>
      </c>
      <c r="F12" s="268">
        <v>5636</v>
      </c>
      <c r="G12" s="268">
        <v>4260</v>
      </c>
      <c r="H12" s="30"/>
      <c r="I12" s="27"/>
      <c r="J12" s="25"/>
      <c r="K12" s="25"/>
      <c r="L12" s="25"/>
      <c r="M12">
        <v>6129</v>
      </c>
      <c r="N12">
        <v>5375</v>
      </c>
      <c r="O12">
        <v>4514</v>
      </c>
      <c r="P12">
        <v>3914</v>
      </c>
      <c r="Q12">
        <v>3035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</row>
    <row r="13" spans="1:23" ht="15" hidden="1" x14ac:dyDescent="0.2">
      <c r="A13" s="19">
        <v>25</v>
      </c>
      <c r="B13" s="20"/>
      <c r="C13" s="268">
        <v>9179</v>
      </c>
      <c r="D13" s="268">
        <v>8045</v>
      </c>
      <c r="E13" s="268">
        <v>6578</v>
      </c>
      <c r="F13" s="268">
        <v>5704</v>
      </c>
      <c r="G13" s="268">
        <v>4312</v>
      </c>
      <c r="H13" s="30"/>
      <c r="I13" s="27"/>
      <c r="J13" s="25"/>
      <c r="K13" s="25"/>
      <c r="L13" s="25"/>
      <c r="M13">
        <v>6215</v>
      </c>
      <c r="N13">
        <v>5447</v>
      </c>
      <c r="O13">
        <v>4568</v>
      </c>
      <c r="P13">
        <v>3961</v>
      </c>
      <c r="Q13">
        <v>3072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</row>
    <row r="14" spans="1:23" ht="15" hidden="1" x14ac:dyDescent="0.2">
      <c r="A14" s="19">
        <v>26</v>
      </c>
      <c r="B14" s="20"/>
      <c r="C14" s="268">
        <v>9359</v>
      </c>
      <c r="D14" s="268">
        <v>8202</v>
      </c>
      <c r="E14" s="268">
        <v>6698</v>
      </c>
      <c r="F14" s="268">
        <v>5808</v>
      </c>
      <c r="G14" s="268">
        <v>4389</v>
      </c>
      <c r="H14" s="30"/>
      <c r="I14" s="27"/>
      <c r="J14" s="25"/>
      <c r="K14" s="25"/>
      <c r="L14" s="25"/>
      <c r="M14">
        <v>6337</v>
      </c>
      <c r="N14">
        <v>5554</v>
      </c>
      <c r="O14">
        <v>4651</v>
      </c>
      <c r="P14">
        <v>4033</v>
      </c>
      <c r="Q14">
        <v>3128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</row>
    <row r="15" spans="1:23" ht="15" hidden="1" x14ac:dyDescent="0.2">
      <c r="A15" s="19">
        <v>27</v>
      </c>
      <c r="B15" s="20"/>
      <c r="C15" s="268">
        <v>9545</v>
      </c>
      <c r="D15" s="268">
        <v>8368</v>
      </c>
      <c r="E15" s="268">
        <v>6820</v>
      </c>
      <c r="F15" s="268">
        <v>5915</v>
      </c>
      <c r="G15" s="268">
        <v>4469</v>
      </c>
      <c r="H15" s="30"/>
      <c r="I15" s="27"/>
      <c r="J15" s="25"/>
      <c r="K15" s="25"/>
      <c r="L15" s="25"/>
      <c r="M15">
        <v>6463</v>
      </c>
      <c r="N15">
        <v>5666</v>
      </c>
      <c r="O15">
        <v>4736</v>
      </c>
      <c r="P15">
        <v>4107</v>
      </c>
      <c r="Q15">
        <v>3185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</row>
    <row r="16" spans="1:23" ht="15" hidden="1" x14ac:dyDescent="0.2">
      <c r="A16" s="19">
        <v>28</v>
      </c>
      <c r="B16" s="20"/>
      <c r="C16" s="268">
        <v>9741</v>
      </c>
      <c r="D16" s="268">
        <v>8540</v>
      </c>
      <c r="E16" s="268">
        <v>6948</v>
      </c>
      <c r="F16" s="268">
        <v>6024</v>
      </c>
      <c r="G16" s="268">
        <v>4554</v>
      </c>
      <c r="H16" s="30"/>
      <c r="I16" s="27"/>
      <c r="J16" s="25"/>
      <c r="K16" s="25"/>
      <c r="L16" s="25"/>
      <c r="M16">
        <v>6596</v>
      </c>
      <c r="N16">
        <v>5782</v>
      </c>
      <c r="O16">
        <v>4825</v>
      </c>
      <c r="P16">
        <v>4183</v>
      </c>
      <c r="Q16">
        <v>3245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</row>
    <row r="17" spans="1:23" ht="15" hidden="1" x14ac:dyDescent="0.2">
      <c r="A17" s="19">
        <v>29</v>
      </c>
      <c r="B17" s="20"/>
      <c r="C17" s="268">
        <v>9945</v>
      </c>
      <c r="D17" s="268">
        <v>8717</v>
      </c>
      <c r="E17" s="268">
        <v>7083</v>
      </c>
      <c r="F17" s="268">
        <v>6141</v>
      </c>
      <c r="G17" s="268">
        <v>4640</v>
      </c>
      <c r="H17" s="30"/>
      <c r="I17" s="27"/>
      <c r="J17" s="25"/>
      <c r="K17" s="25"/>
      <c r="L17" s="25"/>
      <c r="M17">
        <v>6734</v>
      </c>
      <c r="N17">
        <v>5902</v>
      </c>
      <c r="O17">
        <v>4918</v>
      </c>
      <c r="P17">
        <v>4264</v>
      </c>
      <c r="Q17">
        <v>3307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</row>
    <row r="18" spans="1:23" ht="15" hidden="1" x14ac:dyDescent="0.2">
      <c r="A18" s="19">
        <v>30</v>
      </c>
      <c r="B18" s="20"/>
      <c r="C18" s="268">
        <v>10154</v>
      </c>
      <c r="D18" s="268">
        <v>8901</v>
      </c>
      <c r="E18" s="268">
        <v>7223</v>
      </c>
      <c r="F18" s="268">
        <v>6264</v>
      </c>
      <c r="G18" s="268">
        <v>4733</v>
      </c>
      <c r="H18" s="30"/>
      <c r="I18" s="27"/>
      <c r="J18" s="25"/>
      <c r="K18" s="25"/>
      <c r="L18" s="25"/>
      <c r="M18">
        <v>6875</v>
      </c>
      <c r="N18">
        <v>6027</v>
      </c>
      <c r="O18">
        <v>5015</v>
      </c>
      <c r="P18">
        <v>4349</v>
      </c>
      <c r="Q18">
        <v>3372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</row>
    <row r="19" spans="1:23" ht="15" hidden="1" x14ac:dyDescent="0.2">
      <c r="A19" s="19">
        <v>31</v>
      </c>
      <c r="B19" s="20"/>
      <c r="C19" s="268">
        <v>10373</v>
      </c>
      <c r="D19" s="268">
        <v>9095</v>
      </c>
      <c r="E19" s="268">
        <v>7363</v>
      </c>
      <c r="F19" s="268">
        <v>6386</v>
      </c>
      <c r="G19" s="268">
        <v>4825</v>
      </c>
      <c r="H19" s="30"/>
      <c r="I19" s="27"/>
      <c r="J19" s="25"/>
      <c r="K19" s="25"/>
      <c r="L19" s="25"/>
      <c r="M19">
        <v>7024</v>
      </c>
      <c r="N19">
        <v>6158</v>
      </c>
      <c r="O19">
        <v>5114</v>
      </c>
      <c r="P19">
        <v>4435</v>
      </c>
      <c r="Q19">
        <v>3439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</row>
    <row r="20" spans="1:23" ht="15" hidden="1" x14ac:dyDescent="0.2">
      <c r="A20" s="19">
        <v>32</v>
      </c>
      <c r="B20" s="20"/>
      <c r="C20" s="268">
        <v>10596</v>
      </c>
      <c r="D20" s="268">
        <v>9288</v>
      </c>
      <c r="E20" s="268">
        <v>7517</v>
      </c>
      <c r="F20" s="268">
        <v>6519</v>
      </c>
      <c r="G20" s="268">
        <v>4925</v>
      </c>
      <c r="H20" s="30"/>
      <c r="I20" s="27"/>
      <c r="J20" s="25"/>
      <c r="K20" s="25"/>
      <c r="L20" s="25"/>
      <c r="M20">
        <v>7175</v>
      </c>
      <c r="N20">
        <v>6289</v>
      </c>
      <c r="O20">
        <v>5220</v>
      </c>
      <c r="P20">
        <v>4527</v>
      </c>
      <c r="Q20">
        <v>3510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</row>
    <row r="21" spans="1:23" ht="15" hidden="1" x14ac:dyDescent="0.2">
      <c r="A21" s="19">
        <v>33</v>
      </c>
      <c r="B21" s="20"/>
      <c r="C21" s="268">
        <v>10832</v>
      </c>
      <c r="D21" s="268">
        <v>9495</v>
      </c>
      <c r="E21" s="268">
        <v>7669</v>
      </c>
      <c r="F21" s="268">
        <v>6652</v>
      </c>
      <c r="G21" s="268">
        <v>5026</v>
      </c>
      <c r="H21" s="30"/>
      <c r="I21" s="27"/>
      <c r="J21" s="25"/>
      <c r="K21" s="25"/>
      <c r="L21" s="25"/>
      <c r="M21">
        <v>7334</v>
      </c>
      <c r="N21">
        <v>6429</v>
      </c>
      <c r="O21">
        <v>5326</v>
      </c>
      <c r="P21">
        <v>4619</v>
      </c>
      <c r="Q21">
        <v>3582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</row>
    <row r="22" spans="1:23" ht="15" hidden="1" x14ac:dyDescent="0.2">
      <c r="A22" s="19">
        <v>34</v>
      </c>
      <c r="B22" s="20"/>
      <c r="C22" s="268">
        <v>11072</v>
      </c>
      <c r="D22" s="268">
        <v>9702</v>
      </c>
      <c r="E22" s="268">
        <v>7830</v>
      </c>
      <c r="F22" s="268">
        <v>6792</v>
      </c>
      <c r="G22" s="268">
        <v>5130</v>
      </c>
      <c r="H22" s="30"/>
      <c r="I22" s="27"/>
      <c r="J22" s="25"/>
      <c r="K22" s="25"/>
      <c r="L22" s="25"/>
      <c r="M22">
        <v>7497</v>
      </c>
      <c r="N22">
        <v>6570</v>
      </c>
      <c r="O22">
        <v>5438</v>
      </c>
      <c r="P22">
        <v>4716</v>
      </c>
      <c r="Q22">
        <v>3657</v>
      </c>
      <c r="S22" s="15" t="b">
        <v>1</v>
      </c>
      <c r="T22" s="15" t="b">
        <v>1</v>
      </c>
      <c r="U22" s="15" t="b">
        <v>1</v>
      </c>
      <c r="V22" s="15" t="b">
        <v>1</v>
      </c>
      <c r="W22" s="15" t="b">
        <v>1</v>
      </c>
    </row>
    <row r="23" spans="1:23" ht="15" hidden="1" x14ac:dyDescent="0.2">
      <c r="A23" s="19">
        <v>35</v>
      </c>
      <c r="B23" s="20"/>
      <c r="C23" s="268">
        <v>11319</v>
      </c>
      <c r="D23" s="268">
        <v>9921</v>
      </c>
      <c r="E23" s="268">
        <v>7996</v>
      </c>
      <c r="F23" s="268">
        <v>6934</v>
      </c>
      <c r="G23" s="268">
        <v>5240</v>
      </c>
      <c r="H23" s="30"/>
      <c r="I23" s="27"/>
      <c r="J23" s="25"/>
      <c r="K23" s="25"/>
      <c r="L23" s="25"/>
      <c r="M23">
        <v>7664</v>
      </c>
      <c r="N23">
        <v>6717</v>
      </c>
      <c r="O23">
        <v>5553</v>
      </c>
      <c r="P23">
        <v>4815</v>
      </c>
      <c r="Q23">
        <v>3734</v>
      </c>
      <c r="S23" s="15" t="b">
        <v>1</v>
      </c>
      <c r="T23" s="15" t="b">
        <v>1</v>
      </c>
      <c r="U23" s="15" t="b">
        <v>1</v>
      </c>
      <c r="V23" s="15" t="b">
        <v>1</v>
      </c>
      <c r="W23" s="15" t="b">
        <v>1</v>
      </c>
    </row>
    <row r="24" spans="1:23" ht="15" hidden="1" x14ac:dyDescent="0.2">
      <c r="A24" s="19">
        <v>36</v>
      </c>
      <c r="B24" s="20"/>
      <c r="C24" s="268">
        <v>11573</v>
      </c>
      <c r="D24" s="268">
        <v>10144</v>
      </c>
      <c r="E24" s="268">
        <v>8165</v>
      </c>
      <c r="F24" s="268">
        <v>7081</v>
      </c>
      <c r="G24" s="268">
        <v>5349</v>
      </c>
      <c r="H24" s="30"/>
      <c r="I24" s="27"/>
      <c r="J24" s="25"/>
      <c r="K24" s="25"/>
      <c r="L24" s="25"/>
      <c r="M24">
        <v>7837</v>
      </c>
      <c r="N24">
        <v>6869</v>
      </c>
      <c r="O24">
        <v>5670</v>
      </c>
      <c r="P24">
        <v>4917</v>
      </c>
      <c r="Q24">
        <v>3813</v>
      </c>
      <c r="S24" s="15" t="b">
        <v>1</v>
      </c>
      <c r="T24" s="15" t="b">
        <v>1</v>
      </c>
      <c r="U24" s="15" t="b">
        <v>1</v>
      </c>
      <c r="V24" s="15" t="b">
        <v>1</v>
      </c>
      <c r="W24" s="15" t="b">
        <v>1</v>
      </c>
    </row>
    <row r="25" spans="1:23" ht="15" hidden="1" x14ac:dyDescent="0.2">
      <c r="A25" s="19">
        <v>37</v>
      </c>
      <c r="B25" s="20"/>
      <c r="C25" s="268">
        <v>11835</v>
      </c>
      <c r="D25" s="268">
        <v>10374</v>
      </c>
      <c r="E25" s="268">
        <v>8345</v>
      </c>
      <c r="F25" s="268">
        <v>7236</v>
      </c>
      <c r="G25" s="268">
        <v>5468</v>
      </c>
      <c r="H25" s="30"/>
      <c r="I25" s="27"/>
      <c r="J25" s="25"/>
      <c r="K25" s="25"/>
      <c r="L25" s="25"/>
      <c r="M25">
        <v>8014</v>
      </c>
      <c r="N25">
        <v>7025</v>
      </c>
      <c r="O25">
        <v>5795</v>
      </c>
      <c r="P25">
        <v>5025</v>
      </c>
      <c r="Q25">
        <v>3897</v>
      </c>
      <c r="S25" s="15" t="b">
        <v>1</v>
      </c>
      <c r="T25" s="15" t="b">
        <v>1</v>
      </c>
      <c r="U25" s="15" t="b">
        <v>1</v>
      </c>
      <c r="V25" s="15" t="b">
        <v>1</v>
      </c>
      <c r="W25" s="15" t="b">
        <v>1</v>
      </c>
    </row>
    <row r="26" spans="1:23" ht="15" hidden="1" x14ac:dyDescent="0.2">
      <c r="A26" s="19">
        <v>38</v>
      </c>
      <c r="B26" s="20"/>
      <c r="C26" s="268">
        <v>12106</v>
      </c>
      <c r="D26" s="268">
        <v>10611</v>
      </c>
      <c r="E26" s="268">
        <v>8526</v>
      </c>
      <c r="F26" s="268">
        <v>7394</v>
      </c>
      <c r="G26" s="268">
        <v>5585</v>
      </c>
      <c r="H26" s="30"/>
      <c r="I26" s="27"/>
      <c r="J26" s="25"/>
      <c r="K26" s="25"/>
      <c r="L26" s="25"/>
      <c r="M26">
        <v>8198</v>
      </c>
      <c r="N26">
        <v>7185</v>
      </c>
      <c r="O26">
        <v>5921</v>
      </c>
      <c r="P26">
        <v>5134</v>
      </c>
      <c r="Q26">
        <v>3981</v>
      </c>
      <c r="S26" s="15" t="b">
        <v>1</v>
      </c>
      <c r="T26" s="15" t="b">
        <v>1</v>
      </c>
      <c r="U26" s="15" t="b">
        <v>1</v>
      </c>
      <c r="V26" s="15" t="b">
        <v>1</v>
      </c>
      <c r="W26" s="15" t="b">
        <v>1</v>
      </c>
    </row>
    <row r="27" spans="1:23" ht="15" hidden="1" x14ac:dyDescent="0.2">
      <c r="A27" s="19">
        <v>39</v>
      </c>
      <c r="B27" s="20"/>
      <c r="C27" s="268">
        <v>12382</v>
      </c>
      <c r="D27" s="268">
        <v>10853</v>
      </c>
      <c r="E27" s="268">
        <v>8713</v>
      </c>
      <c r="F27" s="268">
        <v>7555</v>
      </c>
      <c r="G27" s="268">
        <v>5710</v>
      </c>
      <c r="H27" s="30"/>
      <c r="I27" s="27"/>
      <c r="J27" s="25"/>
      <c r="K27" s="25"/>
      <c r="L27" s="25"/>
      <c r="M27">
        <v>8385</v>
      </c>
      <c r="N27">
        <v>7349</v>
      </c>
      <c r="O27">
        <v>6051</v>
      </c>
      <c r="P27">
        <v>5246</v>
      </c>
      <c r="Q27">
        <v>4069</v>
      </c>
      <c r="S27" s="15" t="b">
        <v>1</v>
      </c>
      <c r="T27" s="15" t="b">
        <v>1</v>
      </c>
      <c r="U27" s="15" t="b">
        <v>1</v>
      </c>
      <c r="V27" s="15" t="b">
        <v>1</v>
      </c>
      <c r="W27" s="15" t="b">
        <v>1</v>
      </c>
    </row>
    <row r="28" spans="1:23" ht="15" hidden="1" x14ac:dyDescent="0.2">
      <c r="A28" s="19">
        <v>40</v>
      </c>
      <c r="B28" s="20"/>
      <c r="C28" s="268">
        <v>12665</v>
      </c>
      <c r="D28" s="268">
        <v>11103</v>
      </c>
      <c r="E28" s="268">
        <v>8903</v>
      </c>
      <c r="F28" s="268">
        <v>7721</v>
      </c>
      <c r="G28" s="268">
        <v>5835</v>
      </c>
      <c r="H28" s="30"/>
      <c r="I28" s="27"/>
      <c r="J28" s="25"/>
      <c r="K28" s="25"/>
      <c r="L28" s="25"/>
      <c r="M28">
        <v>8576</v>
      </c>
      <c r="N28">
        <v>7518</v>
      </c>
      <c r="O28">
        <v>6183</v>
      </c>
      <c r="P28">
        <v>5362</v>
      </c>
      <c r="Q28">
        <v>4158</v>
      </c>
      <c r="S28" s="15" t="b">
        <v>1</v>
      </c>
      <c r="T28" s="15" t="b">
        <v>1</v>
      </c>
      <c r="U28" s="15" t="b">
        <v>1</v>
      </c>
      <c r="V28" s="15" t="b">
        <v>1</v>
      </c>
      <c r="W28" s="15" t="b">
        <v>1</v>
      </c>
    </row>
    <row r="29" spans="1:23" ht="15" hidden="1" x14ac:dyDescent="0.2">
      <c r="A29" s="19">
        <v>41</v>
      </c>
      <c r="B29" s="20"/>
      <c r="C29" s="268">
        <v>12959</v>
      </c>
      <c r="D29" s="268">
        <v>11360</v>
      </c>
      <c r="E29" s="268">
        <v>9103</v>
      </c>
      <c r="F29" s="268">
        <v>7892</v>
      </c>
      <c r="G29" s="268">
        <v>5965</v>
      </c>
      <c r="H29" s="30"/>
      <c r="I29" s="27"/>
      <c r="J29" s="25"/>
      <c r="K29" s="25"/>
      <c r="L29" s="25"/>
      <c r="M29">
        <v>8775</v>
      </c>
      <c r="N29">
        <v>7692</v>
      </c>
      <c r="O29">
        <v>6322</v>
      </c>
      <c r="P29">
        <v>5481</v>
      </c>
      <c r="Q29">
        <v>4251</v>
      </c>
      <c r="S29" s="15" t="b">
        <v>1</v>
      </c>
      <c r="T29" s="15" t="b">
        <v>1</v>
      </c>
      <c r="U29" s="15" t="b">
        <v>1</v>
      </c>
      <c r="V29" s="15" t="b">
        <v>1</v>
      </c>
      <c r="W29" s="15" t="b">
        <v>1</v>
      </c>
    </row>
    <row r="30" spans="1:23" ht="15" hidden="1" x14ac:dyDescent="0.2">
      <c r="A30" s="19">
        <v>42</v>
      </c>
      <c r="B30" s="20"/>
      <c r="C30" s="268">
        <v>13260</v>
      </c>
      <c r="D30" s="268">
        <v>11620</v>
      </c>
      <c r="E30" s="268">
        <v>9307</v>
      </c>
      <c r="F30" s="268">
        <v>8071</v>
      </c>
      <c r="G30" s="268">
        <v>6098</v>
      </c>
      <c r="H30" s="31"/>
      <c r="I30" s="28"/>
      <c r="J30" s="26"/>
      <c r="K30" s="29"/>
      <c r="L30" s="29"/>
      <c r="M30">
        <v>8979</v>
      </c>
      <c r="N30">
        <v>7869</v>
      </c>
      <c r="O30">
        <v>6463</v>
      </c>
      <c r="P30">
        <v>5605</v>
      </c>
      <c r="Q30">
        <v>4346</v>
      </c>
      <c r="S30" s="15" t="b">
        <v>1</v>
      </c>
      <c r="T30" s="15" t="b">
        <v>1</v>
      </c>
      <c r="U30" s="15" t="b">
        <v>1</v>
      </c>
      <c r="V30" s="15" t="b">
        <v>1</v>
      </c>
      <c r="W30" s="15" t="b">
        <v>1</v>
      </c>
    </row>
    <row r="31" spans="1:23" ht="15" hidden="1" x14ac:dyDescent="0.2">
      <c r="A31" s="19">
        <v>43</v>
      </c>
      <c r="B31" s="20"/>
      <c r="C31" s="268">
        <v>13566</v>
      </c>
      <c r="D31" s="268">
        <v>11890</v>
      </c>
      <c r="E31" s="268">
        <v>9514</v>
      </c>
      <c r="F31" s="268">
        <v>8250</v>
      </c>
      <c r="G31" s="268">
        <v>6235</v>
      </c>
      <c r="H31" s="31"/>
      <c r="I31" s="28"/>
      <c r="J31" s="26"/>
      <c r="K31" s="29"/>
      <c r="L31" s="29"/>
      <c r="M31">
        <v>9186</v>
      </c>
      <c r="N31">
        <v>8051</v>
      </c>
      <c r="O31">
        <v>6607</v>
      </c>
      <c r="P31">
        <v>5729</v>
      </c>
      <c r="Q31">
        <v>4443</v>
      </c>
      <c r="S31" s="15" t="b">
        <v>1</v>
      </c>
      <c r="T31" s="15" t="b">
        <v>1</v>
      </c>
      <c r="U31" s="15" t="b">
        <v>1</v>
      </c>
      <c r="V31" s="15" t="b">
        <v>1</v>
      </c>
      <c r="W31" s="15" t="b">
        <v>1</v>
      </c>
    </row>
    <row r="32" spans="1:23" ht="15" hidden="1" x14ac:dyDescent="0.2">
      <c r="A32" s="19">
        <v>44</v>
      </c>
      <c r="B32" s="20"/>
      <c r="C32" s="268">
        <v>13880</v>
      </c>
      <c r="D32" s="268">
        <v>12167</v>
      </c>
      <c r="E32" s="268">
        <v>9728</v>
      </c>
      <c r="F32" s="268">
        <v>8436</v>
      </c>
      <c r="G32" s="268">
        <v>6375</v>
      </c>
      <c r="H32" s="31"/>
      <c r="I32" s="28"/>
      <c r="J32" s="26"/>
      <c r="K32" s="29"/>
      <c r="L32" s="29"/>
      <c r="M32">
        <v>9399</v>
      </c>
      <c r="N32">
        <v>8239</v>
      </c>
      <c r="O32">
        <v>6756</v>
      </c>
      <c r="P32">
        <v>5858</v>
      </c>
      <c r="Q32">
        <v>4543</v>
      </c>
      <c r="S32" s="15" t="b">
        <v>1</v>
      </c>
      <c r="T32" s="15" t="b">
        <v>1</v>
      </c>
      <c r="U32" s="15" t="b">
        <v>1</v>
      </c>
      <c r="V32" s="15" t="b">
        <v>1</v>
      </c>
      <c r="W32" s="15" t="b">
        <v>1</v>
      </c>
    </row>
    <row r="33" spans="1:23" ht="15" hidden="1" x14ac:dyDescent="0.2">
      <c r="A33" s="19">
        <v>45</v>
      </c>
      <c r="B33" s="20"/>
      <c r="C33" s="268">
        <v>14202</v>
      </c>
      <c r="D33" s="268">
        <v>12450</v>
      </c>
      <c r="E33" s="268">
        <v>9948</v>
      </c>
      <c r="F33" s="268">
        <v>8627</v>
      </c>
      <c r="G33" s="268">
        <v>6520</v>
      </c>
      <c r="H33" s="31"/>
      <c r="I33" s="28"/>
      <c r="J33" s="26"/>
      <c r="K33" s="29"/>
      <c r="L33" s="29"/>
      <c r="M33">
        <v>9617</v>
      </c>
      <c r="N33">
        <v>8430</v>
      </c>
      <c r="O33">
        <v>6909</v>
      </c>
      <c r="P33">
        <v>5991</v>
      </c>
      <c r="Q33">
        <v>4647</v>
      </c>
      <c r="S33" s="15" t="b">
        <v>1</v>
      </c>
      <c r="T33" s="15" t="b">
        <v>1</v>
      </c>
      <c r="U33" s="15" t="b">
        <v>1</v>
      </c>
      <c r="V33" s="15" t="b">
        <v>1</v>
      </c>
      <c r="W33" s="15" t="b">
        <v>1</v>
      </c>
    </row>
    <row r="34" spans="1:23" ht="15" hidden="1" x14ac:dyDescent="0.2">
      <c r="A34" s="19">
        <v>46</v>
      </c>
      <c r="B34" s="20"/>
      <c r="C34" s="268">
        <v>14531</v>
      </c>
      <c r="D34" s="268">
        <v>12736</v>
      </c>
      <c r="E34" s="268">
        <v>10172</v>
      </c>
      <c r="F34" s="268">
        <v>8821</v>
      </c>
      <c r="G34" s="268">
        <v>6666</v>
      </c>
      <c r="H34" s="31"/>
      <c r="I34" s="28"/>
      <c r="J34" s="26"/>
      <c r="K34" s="29"/>
      <c r="L34" s="29"/>
      <c r="M34">
        <v>9840</v>
      </c>
      <c r="N34">
        <v>8624</v>
      </c>
      <c r="O34">
        <v>7065</v>
      </c>
      <c r="P34">
        <v>6126</v>
      </c>
      <c r="Q34">
        <v>4751</v>
      </c>
      <c r="S34" s="15" t="b">
        <v>1</v>
      </c>
      <c r="T34" s="15" t="b">
        <v>1</v>
      </c>
      <c r="U34" s="15" t="b">
        <v>1</v>
      </c>
      <c r="V34" s="15" t="b">
        <v>1</v>
      </c>
      <c r="W34" s="15" t="b">
        <v>1</v>
      </c>
    </row>
    <row r="35" spans="1:23" ht="15" hidden="1" x14ac:dyDescent="0.2">
      <c r="A35" s="19">
        <v>47</v>
      </c>
      <c r="B35" s="20"/>
      <c r="C35" s="268">
        <v>14867</v>
      </c>
      <c r="D35" s="268">
        <v>13034</v>
      </c>
      <c r="E35" s="268">
        <v>10403</v>
      </c>
      <c r="F35" s="268">
        <v>9020</v>
      </c>
      <c r="G35" s="268">
        <v>6817</v>
      </c>
      <c r="H35" s="31"/>
      <c r="I35" s="28"/>
      <c r="J35" s="26"/>
      <c r="K35" s="29"/>
      <c r="L35" s="29"/>
      <c r="M35">
        <v>10068</v>
      </c>
      <c r="N35">
        <v>8826</v>
      </c>
      <c r="O35">
        <v>7225</v>
      </c>
      <c r="P35">
        <v>6264</v>
      </c>
      <c r="Q35">
        <v>4858</v>
      </c>
      <c r="S35" s="15" t="b">
        <v>1</v>
      </c>
      <c r="T35" s="15" t="b">
        <v>1</v>
      </c>
      <c r="U35" s="15" t="b">
        <v>1</v>
      </c>
      <c r="V35" s="15" t="b">
        <v>1</v>
      </c>
      <c r="W35" s="15" t="b">
        <v>1</v>
      </c>
    </row>
    <row r="36" spans="1:23" ht="15" hidden="1" x14ac:dyDescent="0.2">
      <c r="A36" s="19">
        <v>48</v>
      </c>
      <c r="B36" s="20"/>
      <c r="C36" s="268">
        <v>15214</v>
      </c>
      <c r="D36" s="268">
        <v>13331</v>
      </c>
      <c r="E36" s="268">
        <v>10638</v>
      </c>
      <c r="F36" s="268">
        <v>9225</v>
      </c>
      <c r="G36" s="268">
        <v>6970</v>
      </c>
      <c r="H36" s="31"/>
      <c r="I36" s="28"/>
      <c r="J36" s="26"/>
      <c r="K36" s="29"/>
      <c r="L36" s="29"/>
      <c r="M36">
        <v>10302</v>
      </c>
      <c r="N36">
        <v>9028</v>
      </c>
      <c r="O36">
        <v>7388</v>
      </c>
      <c r="P36">
        <v>6406</v>
      </c>
      <c r="Q36">
        <v>4968</v>
      </c>
      <c r="S36" s="15" t="b">
        <v>1</v>
      </c>
      <c r="T36" s="15" t="b">
        <v>1</v>
      </c>
      <c r="U36" s="15" t="b">
        <v>1</v>
      </c>
      <c r="V36" s="15" t="b">
        <v>1</v>
      </c>
      <c r="W36" s="15" t="b">
        <v>1</v>
      </c>
    </row>
    <row r="37" spans="1:23" ht="15" hidden="1" x14ac:dyDescent="0.2">
      <c r="A37" s="19">
        <v>49</v>
      </c>
      <c r="B37" s="20"/>
      <c r="C37" s="268">
        <v>15563</v>
      </c>
      <c r="D37" s="268">
        <v>13642</v>
      </c>
      <c r="E37" s="268">
        <v>10877</v>
      </c>
      <c r="F37" s="268">
        <v>9432</v>
      </c>
      <c r="G37" s="268">
        <v>7128</v>
      </c>
      <c r="H37" s="31"/>
      <c r="I37" s="28"/>
      <c r="J37" s="26"/>
      <c r="K37" s="29"/>
      <c r="L37" s="29"/>
      <c r="M37">
        <v>10539</v>
      </c>
      <c r="N37">
        <v>9238</v>
      </c>
      <c r="O37">
        <v>7554</v>
      </c>
      <c r="P37">
        <v>6550</v>
      </c>
      <c r="Q37">
        <v>5080</v>
      </c>
      <c r="S37" s="15" t="b">
        <v>1</v>
      </c>
      <c r="T37" s="15" t="b">
        <v>1</v>
      </c>
      <c r="U37" s="15" t="b">
        <v>1</v>
      </c>
      <c r="V37" s="15" t="b">
        <v>1</v>
      </c>
      <c r="W37" s="15" t="b">
        <v>1</v>
      </c>
    </row>
    <row r="38" spans="1:23" ht="15" hidden="1" x14ac:dyDescent="0.2">
      <c r="A38" s="19">
        <v>50</v>
      </c>
      <c r="B38" s="20"/>
      <c r="C38" s="268">
        <v>15923</v>
      </c>
      <c r="D38" s="268">
        <v>13955</v>
      </c>
      <c r="E38" s="268">
        <v>11125</v>
      </c>
      <c r="F38" s="268">
        <v>9646</v>
      </c>
      <c r="G38" s="268">
        <v>7289</v>
      </c>
      <c r="H38" s="31"/>
      <c r="I38" s="28"/>
      <c r="J38" s="26"/>
      <c r="K38" s="29"/>
      <c r="L38" s="29"/>
      <c r="M38">
        <v>10783</v>
      </c>
      <c r="N38">
        <v>9450</v>
      </c>
      <c r="O38">
        <v>7726</v>
      </c>
      <c r="P38">
        <v>6699</v>
      </c>
      <c r="Q38">
        <v>5195</v>
      </c>
      <c r="S38" s="15" t="b">
        <v>1</v>
      </c>
      <c r="T38" s="15" t="b">
        <v>1</v>
      </c>
      <c r="U38" s="15" t="b">
        <v>1</v>
      </c>
      <c r="V38" s="15" t="b">
        <v>1</v>
      </c>
      <c r="W38" s="15" t="b">
        <v>1</v>
      </c>
    </row>
    <row r="39" spans="1:23" ht="15" hidden="1" x14ac:dyDescent="0.2">
      <c r="A39" s="19">
        <v>51</v>
      </c>
      <c r="B39" s="20"/>
      <c r="C39" s="268">
        <v>16290</v>
      </c>
      <c r="D39" s="268">
        <v>14278</v>
      </c>
      <c r="E39" s="268">
        <v>11378</v>
      </c>
      <c r="F39" s="268">
        <v>9865</v>
      </c>
      <c r="G39" s="268">
        <v>7454</v>
      </c>
      <c r="H39" s="31"/>
      <c r="I39" s="28"/>
      <c r="J39" s="26"/>
      <c r="K39" s="29"/>
      <c r="L39" s="29"/>
      <c r="M39">
        <v>11031</v>
      </c>
      <c r="N39">
        <v>9669</v>
      </c>
      <c r="O39">
        <v>7901</v>
      </c>
      <c r="P39">
        <v>6851</v>
      </c>
      <c r="Q39">
        <v>5313</v>
      </c>
      <c r="S39" s="15" t="b">
        <v>1</v>
      </c>
      <c r="T39" s="15" t="b">
        <v>1</v>
      </c>
      <c r="U39" s="15" t="b">
        <v>1</v>
      </c>
      <c r="V39" s="15" t="b">
        <v>1</v>
      </c>
      <c r="W39" s="15" t="b">
        <v>1</v>
      </c>
    </row>
    <row r="40" spans="1:23" ht="15" hidden="1" x14ac:dyDescent="0.2">
      <c r="A40" s="19">
        <v>52</v>
      </c>
      <c r="B40" s="20"/>
      <c r="C40" s="268">
        <v>16661</v>
      </c>
      <c r="D40" s="268">
        <v>14606</v>
      </c>
      <c r="E40" s="268">
        <v>11631</v>
      </c>
      <c r="F40" s="268">
        <v>10086</v>
      </c>
      <c r="G40" s="268">
        <v>7621</v>
      </c>
      <c r="H40" s="31"/>
      <c r="I40" s="28"/>
      <c r="J40" s="26"/>
      <c r="K40" s="29"/>
      <c r="L40" s="29"/>
      <c r="M40">
        <v>11283</v>
      </c>
      <c r="N40">
        <v>9890</v>
      </c>
      <c r="O40">
        <v>8078</v>
      </c>
      <c r="P40">
        <v>7004</v>
      </c>
      <c r="Q40">
        <v>5432</v>
      </c>
      <c r="S40" s="15" t="b">
        <v>1</v>
      </c>
      <c r="T40" s="15" t="b">
        <v>1</v>
      </c>
      <c r="U40" s="15" t="b">
        <v>1</v>
      </c>
      <c r="V40" s="15" t="b">
        <v>1</v>
      </c>
      <c r="W40" s="15" t="b">
        <v>1</v>
      </c>
    </row>
    <row r="41" spans="1:23" ht="15" hidden="1" x14ac:dyDescent="0.2">
      <c r="A41" s="19">
        <v>53</v>
      </c>
      <c r="B41" s="20"/>
      <c r="C41" s="268">
        <v>17044</v>
      </c>
      <c r="D41" s="268">
        <v>14940</v>
      </c>
      <c r="E41" s="268">
        <v>11894</v>
      </c>
      <c r="F41" s="268">
        <v>10314</v>
      </c>
      <c r="G41" s="268">
        <v>7794</v>
      </c>
      <c r="H41" s="31"/>
      <c r="I41" s="28"/>
      <c r="J41" s="26"/>
      <c r="K41" s="29"/>
      <c r="L41" s="29"/>
      <c r="M41">
        <v>11542</v>
      </c>
      <c r="N41">
        <v>10117</v>
      </c>
      <c r="O41">
        <v>8260</v>
      </c>
      <c r="P41">
        <v>7163</v>
      </c>
      <c r="Q41">
        <v>5555</v>
      </c>
      <c r="S41" s="15" t="b">
        <v>1</v>
      </c>
      <c r="T41" s="15" t="b">
        <v>1</v>
      </c>
      <c r="U41" s="15" t="b">
        <v>1</v>
      </c>
      <c r="V41" s="15" t="b">
        <v>1</v>
      </c>
      <c r="W41" s="15" t="b">
        <v>1</v>
      </c>
    </row>
    <row r="42" spans="1:23" ht="15" hidden="1" x14ac:dyDescent="0.2">
      <c r="A42" s="19">
        <v>54</v>
      </c>
      <c r="B42" s="22"/>
      <c r="C42" s="268">
        <v>17434</v>
      </c>
      <c r="D42" s="268">
        <v>15280</v>
      </c>
      <c r="E42" s="268">
        <v>12163</v>
      </c>
      <c r="F42" s="268">
        <v>10547</v>
      </c>
      <c r="G42" s="268">
        <v>7969</v>
      </c>
      <c r="H42" s="31"/>
      <c r="I42" s="28"/>
      <c r="J42" s="26"/>
      <c r="K42" s="29"/>
      <c r="L42" s="29"/>
      <c r="M42">
        <v>11806</v>
      </c>
      <c r="N42">
        <v>10347</v>
      </c>
      <c r="O42">
        <v>8447</v>
      </c>
      <c r="P42">
        <v>7325</v>
      </c>
      <c r="Q42">
        <v>5680</v>
      </c>
      <c r="S42" s="15" t="b">
        <v>1</v>
      </c>
      <c r="T42" s="15" t="b">
        <v>1</v>
      </c>
      <c r="U42" s="15" t="b">
        <v>1</v>
      </c>
      <c r="V42" s="15" t="b">
        <v>1</v>
      </c>
      <c r="W42" s="15" t="b">
        <v>1</v>
      </c>
    </row>
    <row r="43" spans="1:23" ht="15" hidden="1" x14ac:dyDescent="0.2">
      <c r="A43" s="19">
        <v>55</v>
      </c>
      <c r="B43" s="22"/>
      <c r="C43" s="268">
        <v>17832</v>
      </c>
      <c r="D43" s="268">
        <v>15628</v>
      </c>
      <c r="E43" s="268">
        <v>12435</v>
      </c>
      <c r="F43" s="268">
        <v>10782</v>
      </c>
      <c r="G43" s="268">
        <v>8149</v>
      </c>
      <c r="H43" s="31"/>
      <c r="I43" s="28"/>
      <c r="J43" s="26"/>
      <c r="K43" s="29"/>
      <c r="L43" s="29"/>
      <c r="M43">
        <v>12075</v>
      </c>
      <c r="N43">
        <v>10583</v>
      </c>
      <c r="O43">
        <v>8636</v>
      </c>
      <c r="P43">
        <v>7488</v>
      </c>
      <c r="Q43">
        <v>5808</v>
      </c>
      <c r="S43" s="15" t="b">
        <v>1</v>
      </c>
      <c r="T43" s="15" t="b">
        <v>1</v>
      </c>
      <c r="U43" s="15" t="b">
        <v>1</v>
      </c>
      <c r="V43" s="15" t="b">
        <v>1</v>
      </c>
      <c r="W43" s="15" t="b">
        <v>1</v>
      </c>
    </row>
    <row r="44" spans="1:23" ht="15" hidden="1" x14ac:dyDescent="0.2">
      <c r="A44" s="19">
        <v>56</v>
      </c>
      <c r="B44" s="22"/>
      <c r="C44" s="268">
        <v>18233</v>
      </c>
      <c r="D44" s="268">
        <v>15981</v>
      </c>
      <c r="E44" s="268">
        <v>12714</v>
      </c>
      <c r="F44" s="268">
        <v>11024</v>
      </c>
      <c r="G44" s="268">
        <v>8329</v>
      </c>
      <c r="H44" s="31"/>
      <c r="I44" s="28"/>
      <c r="J44" s="26"/>
      <c r="K44" s="29"/>
      <c r="L44" s="29"/>
      <c r="M44">
        <v>12347</v>
      </c>
      <c r="N44">
        <v>10822</v>
      </c>
      <c r="O44">
        <v>8829</v>
      </c>
      <c r="P44">
        <v>7657</v>
      </c>
      <c r="Q44">
        <v>5937</v>
      </c>
      <c r="S44" s="15" t="b">
        <v>1</v>
      </c>
      <c r="T44" s="15" t="b">
        <v>1</v>
      </c>
      <c r="U44" s="15" t="b">
        <v>1</v>
      </c>
      <c r="V44" s="15" t="b">
        <v>1</v>
      </c>
      <c r="W44" s="15" t="b">
        <v>1</v>
      </c>
    </row>
    <row r="45" spans="1:23" ht="15" hidden="1" x14ac:dyDescent="0.2">
      <c r="A45" s="19">
        <v>57</v>
      </c>
      <c r="B45" s="22"/>
      <c r="C45" s="268">
        <v>18645</v>
      </c>
      <c r="D45" s="268">
        <v>16343</v>
      </c>
      <c r="E45" s="268">
        <v>12995</v>
      </c>
      <c r="F45" s="268">
        <v>11266</v>
      </c>
      <c r="G45" s="268">
        <v>8515</v>
      </c>
      <c r="H45" s="31"/>
      <c r="I45" s="28"/>
      <c r="J45" s="26"/>
      <c r="K45" s="29"/>
      <c r="L45" s="29"/>
      <c r="M45">
        <v>12626</v>
      </c>
      <c r="N45">
        <v>11067</v>
      </c>
      <c r="O45">
        <v>9025</v>
      </c>
      <c r="P45">
        <v>7825</v>
      </c>
      <c r="Q45">
        <v>6069</v>
      </c>
      <c r="S45" s="15" t="b">
        <v>1</v>
      </c>
      <c r="T45" s="15" t="b">
        <v>1</v>
      </c>
      <c r="U45" s="15" t="b">
        <v>1</v>
      </c>
      <c r="V45" s="15" t="b">
        <v>1</v>
      </c>
      <c r="W45" s="15" t="b">
        <v>1</v>
      </c>
    </row>
    <row r="46" spans="1:23" ht="15" hidden="1" x14ac:dyDescent="0.2">
      <c r="A46" s="19">
        <v>58</v>
      </c>
      <c r="B46" s="22"/>
      <c r="C46" s="268">
        <v>19065</v>
      </c>
      <c r="D46" s="268">
        <v>16712</v>
      </c>
      <c r="E46" s="268">
        <v>13282</v>
      </c>
      <c r="F46" s="268">
        <v>11517</v>
      </c>
      <c r="G46" s="268">
        <v>8704</v>
      </c>
      <c r="H46" s="31"/>
      <c r="I46" s="28"/>
      <c r="J46" s="26"/>
      <c r="K46" s="29"/>
      <c r="L46" s="29"/>
      <c r="M46">
        <v>12910</v>
      </c>
      <c r="N46">
        <v>11316</v>
      </c>
      <c r="O46">
        <v>9225</v>
      </c>
      <c r="P46">
        <v>7999</v>
      </c>
      <c r="Q46">
        <v>6204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</row>
    <row r="47" spans="1:23" ht="15" hidden="1" x14ac:dyDescent="0.2">
      <c r="A47" s="19">
        <v>59</v>
      </c>
      <c r="B47" s="22"/>
      <c r="C47" s="268">
        <v>19490</v>
      </c>
      <c r="D47" s="268">
        <v>17082</v>
      </c>
      <c r="E47" s="268">
        <v>13578</v>
      </c>
      <c r="F47" s="268">
        <v>11774</v>
      </c>
      <c r="G47" s="268">
        <v>8896</v>
      </c>
      <c r="H47" s="31"/>
      <c r="I47" s="28"/>
      <c r="J47" s="26"/>
      <c r="K47" s="29"/>
      <c r="L47" s="29"/>
      <c r="M47">
        <v>13198</v>
      </c>
      <c r="N47">
        <v>11568</v>
      </c>
      <c r="O47">
        <v>9430</v>
      </c>
      <c r="P47">
        <v>8177</v>
      </c>
      <c r="Q47">
        <v>6341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</row>
    <row r="48" spans="1:23" ht="15" hidden="1" x14ac:dyDescent="0.2">
      <c r="A48" s="19">
        <v>60</v>
      </c>
      <c r="B48" s="22"/>
      <c r="C48" s="268">
        <v>19923</v>
      </c>
      <c r="D48" s="268">
        <v>17464</v>
      </c>
      <c r="E48" s="268">
        <v>13876</v>
      </c>
      <c r="F48" s="268">
        <v>12032</v>
      </c>
      <c r="G48" s="268">
        <v>9092</v>
      </c>
      <c r="H48" s="31"/>
      <c r="I48" s="28"/>
      <c r="J48" s="26"/>
      <c r="K48" s="29"/>
      <c r="L48" s="29"/>
      <c r="M48">
        <v>13491</v>
      </c>
      <c r="N48">
        <v>11826</v>
      </c>
      <c r="O48">
        <v>9637</v>
      </c>
      <c r="P48">
        <v>8356</v>
      </c>
      <c r="Q48">
        <v>6480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</row>
    <row r="49" spans="1:23" ht="15" hidden="1" x14ac:dyDescent="0.2">
      <c r="A49" s="19">
        <v>61</v>
      </c>
      <c r="B49" s="22"/>
      <c r="C49" s="268">
        <v>22203</v>
      </c>
      <c r="D49" s="268">
        <v>19462</v>
      </c>
      <c r="E49" s="268">
        <v>15457</v>
      </c>
      <c r="F49" s="268">
        <v>13402</v>
      </c>
      <c r="G49" s="268">
        <v>10128</v>
      </c>
      <c r="H49" s="31"/>
      <c r="I49" s="28"/>
      <c r="J49" s="26"/>
      <c r="K49" s="29"/>
      <c r="L49" s="29"/>
      <c r="M49">
        <v>15035</v>
      </c>
      <c r="N49">
        <v>13179</v>
      </c>
      <c r="O49">
        <v>10735</v>
      </c>
      <c r="P49">
        <v>9308</v>
      </c>
      <c r="Q49">
        <v>7219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</row>
    <row r="50" spans="1:23" ht="15" hidden="1" x14ac:dyDescent="0.2">
      <c r="A50" s="19">
        <v>62</v>
      </c>
      <c r="B50" s="22"/>
      <c r="C50" s="268">
        <v>24668</v>
      </c>
      <c r="D50" s="268">
        <v>21622</v>
      </c>
      <c r="E50" s="268">
        <v>17167</v>
      </c>
      <c r="F50" s="268">
        <v>14885</v>
      </c>
      <c r="G50" s="268">
        <v>11248</v>
      </c>
      <c r="H50" s="31"/>
      <c r="I50" s="28"/>
      <c r="J50" s="26"/>
      <c r="K50" s="29"/>
      <c r="L50" s="29"/>
      <c r="M50">
        <v>16704</v>
      </c>
      <c r="N50">
        <v>14642</v>
      </c>
      <c r="O50">
        <v>11923</v>
      </c>
      <c r="P50">
        <v>10338</v>
      </c>
      <c r="Q50">
        <v>8017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</row>
    <row r="51" spans="1:23" ht="15" hidden="1" x14ac:dyDescent="0.2">
      <c r="A51" s="19">
        <v>63</v>
      </c>
      <c r="B51" s="22"/>
      <c r="C51" s="268">
        <v>27322</v>
      </c>
      <c r="D51" s="268">
        <v>23948</v>
      </c>
      <c r="E51" s="268">
        <v>19013</v>
      </c>
      <c r="F51" s="268">
        <v>16486</v>
      </c>
      <c r="G51" s="268">
        <v>12458</v>
      </c>
      <c r="H51" s="31"/>
      <c r="I51" s="28"/>
      <c r="J51" s="26"/>
      <c r="K51" s="29"/>
      <c r="L51" s="29"/>
      <c r="M51">
        <v>18502</v>
      </c>
      <c r="N51">
        <v>16217</v>
      </c>
      <c r="O51">
        <v>13205</v>
      </c>
      <c r="P51">
        <v>11450</v>
      </c>
      <c r="Q51">
        <v>8880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</row>
    <row r="52" spans="1:23" ht="15" hidden="1" x14ac:dyDescent="0.2">
      <c r="A52" s="19">
        <v>64</v>
      </c>
      <c r="B52" s="22"/>
      <c r="C52" s="268">
        <v>30156</v>
      </c>
      <c r="D52" s="268">
        <v>26432</v>
      </c>
      <c r="E52" s="268">
        <v>20989</v>
      </c>
      <c r="F52" s="268">
        <v>18200</v>
      </c>
      <c r="G52" s="268">
        <v>13755</v>
      </c>
      <c r="H52" s="31"/>
      <c r="I52" s="28"/>
      <c r="J52" s="26"/>
      <c r="K52" s="29"/>
      <c r="L52" s="29"/>
      <c r="M52">
        <v>20422</v>
      </c>
      <c r="N52">
        <v>17900</v>
      </c>
      <c r="O52">
        <v>14578</v>
      </c>
      <c r="P52">
        <v>12641</v>
      </c>
      <c r="Q52">
        <v>9804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</row>
    <row r="53" spans="1:23" ht="15" hidden="1" x14ac:dyDescent="0.2">
      <c r="A53" s="19">
        <v>65</v>
      </c>
      <c r="B53" s="22"/>
      <c r="C53" s="268">
        <v>33182</v>
      </c>
      <c r="D53" s="268">
        <v>29084</v>
      </c>
      <c r="E53" s="268">
        <v>23102</v>
      </c>
      <c r="F53" s="268">
        <v>20032</v>
      </c>
      <c r="G53" s="268">
        <v>15137</v>
      </c>
      <c r="H53" s="31"/>
      <c r="I53" s="28"/>
      <c r="J53" s="26"/>
      <c r="K53" s="29"/>
      <c r="L53" s="29"/>
      <c r="M53">
        <v>22471</v>
      </c>
      <c r="N53">
        <v>19695</v>
      </c>
      <c r="O53">
        <v>16045</v>
      </c>
      <c r="P53">
        <v>13913</v>
      </c>
      <c r="Q53">
        <v>10790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</row>
    <row r="54" spans="1:23" ht="15" hidden="1" x14ac:dyDescent="0.2">
      <c r="A54" s="19">
        <v>66</v>
      </c>
      <c r="B54" s="22"/>
      <c r="C54" s="268">
        <v>36392</v>
      </c>
      <c r="D54" s="268">
        <v>31900</v>
      </c>
      <c r="E54" s="268">
        <v>25350</v>
      </c>
      <c r="F54" s="268">
        <v>21980</v>
      </c>
      <c r="G54" s="268">
        <v>16611</v>
      </c>
      <c r="H54" s="31"/>
      <c r="I54" s="28"/>
      <c r="J54" s="26"/>
      <c r="K54" s="29"/>
      <c r="L54" s="29"/>
      <c r="M54">
        <v>24644</v>
      </c>
      <c r="N54">
        <v>21602</v>
      </c>
      <c r="O54">
        <v>17607</v>
      </c>
      <c r="P54">
        <v>15266</v>
      </c>
      <c r="Q54">
        <v>11841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</row>
    <row r="55" spans="1:23" ht="15" hidden="1" x14ac:dyDescent="0.2">
      <c r="A55" s="19">
        <v>67</v>
      </c>
      <c r="B55" s="22"/>
      <c r="C55" s="268">
        <v>39786</v>
      </c>
      <c r="D55" s="268">
        <v>34875</v>
      </c>
      <c r="E55" s="268">
        <v>27728</v>
      </c>
      <c r="F55" s="268">
        <v>24042</v>
      </c>
      <c r="G55" s="268">
        <v>18169</v>
      </c>
      <c r="H55" s="31"/>
      <c r="I55" s="28"/>
      <c r="J55" s="26"/>
      <c r="K55" s="29"/>
      <c r="L55" s="29"/>
      <c r="M55">
        <v>26943</v>
      </c>
      <c r="N55">
        <v>23617</v>
      </c>
      <c r="O55">
        <v>19258</v>
      </c>
      <c r="P55">
        <v>16698</v>
      </c>
      <c r="Q55">
        <v>12951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</row>
    <row r="56" spans="1:23" ht="15" hidden="1" x14ac:dyDescent="0.2">
      <c r="A56" s="19">
        <v>68</v>
      </c>
      <c r="B56" s="22"/>
      <c r="C56" s="268">
        <v>43366</v>
      </c>
      <c r="D56" s="268">
        <v>38010</v>
      </c>
      <c r="E56" s="268">
        <v>30243</v>
      </c>
      <c r="F56" s="268">
        <v>26224</v>
      </c>
      <c r="G56" s="268">
        <v>19817</v>
      </c>
      <c r="H56" s="31"/>
      <c r="I56" s="28"/>
      <c r="J56" s="26"/>
      <c r="K56" s="29"/>
      <c r="L56" s="29"/>
      <c r="M56">
        <v>29368</v>
      </c>
      <c r="N56">
        <v>25741</v>
      </c>
      <c r="O56">
        <v>21005</v>
      </c>
      <c r="P56">
        <v>18214</v>
      </c>
      <c r="Q56">
        <v>14126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</row>
    <row r="57" spans="1:23" ht="15" hidden="1" x14ac:dyDescent="0.2">
      <c r="A57" s="19">
        <v>69</v>
      </c>
      <c r="B57" s="22"/>
      <c r="C57" s="268">
        <v>47136</v>
      </c>
      <c r="D57" s="268">
        <v>41315</v>
      </c>
      <c r="E57" s="268">
        <v>32890</v>
      </c>
      <c r="F57" s="268">
        <v>28519</v>
      </c>
      <c r="G57" s="268">
        <v>21550</v>
      </c>
      <c r="H57" s="31"/>
      <c r="I57" s="28"/>
      <c r="J57" s="26"/>
      <c r="K57" s="29"/>
      <c r="L57" s="29"/>
      <c r="M57">
        <v>31921</v>
      </c>
      <c r="N57">
        <v>27979</v>
      </c>
      <c r="O57">
        <v>22844</v>
      </c>
      <c r="P57">
        <v>19808</v>
      </c>
      <c r="Q57">
        <v>15361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</row>
    <row r="58" spans="1:23" ht="15" hidden="1" x14ac:dyDescent="0.2">
      <c r="A58" s="19">
        <v>70</v>
      </c>
      <c r="B58" s="22"/>
      <c r="C58" s="268">
        <v>51088</v>
      </c>
      <c r="D58" s="268">
        <v>44780</v>
      </c>
      <c r="E58" s="268">
        <v>35673</v>
      </c>
      <c r="F58" s="268">
        <v>30932</v>
      </c>
      <c r="G58" s="268">
        <v>23375</v>
      </c>
      <c r="H58" s="31"/>
      <c r="I58" s="28"/>
      <c r="J58" s="26"/>
      <c r="K58" s="29"/>
      <c r="L58" s="29"/>
      <c r="M58">
        <v>34598</v>
      </c>
      <c r="N58">
        <v>30325</v>
      </c>
      <c r="O58">
        <v>24777</v>
      </c>
      <c r="P58">
        <v>21484</v>
      </c>
      <c r="Q58">
        <v>16662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</row>
    <row r="59" spans="1:23" ht="15" hidden="1" x14ac:dyDescent="0.2">
      <c r="A59" s="19">
        <v>71</v>
      </c>
      <c r="B59" s="22"/>
      <c r="C59" s="268">
        <v>55230</v>
      </c>
      <c r="D59" s="268">
        <v>48410</v>
      </c>
      <c r="E59" s="268">
        <v>38587</v>
      </c>
      <c r="F59" s="268">
        <v>33458</v>
      </c>
      <c r="G59" s="268">
        <v>25282</v>
      </c>
      <c r="H59" s="31"/>
      <c r="I59" s="28"/>
      <c r="J59" s="26"/>
      <c r="K59" s="29"/>
      <c r="L59" s="29"/>
      <c r="M59">
        <v>37402</v>
      </c>
      <c r="N59">
        <v>32784</v>
      </c>
      <c r="O59">
        <v>26801</v>
      </c>
      <c r="P59">
        <v>23239</v>
      </c>
      <c r="Q59">
        <v>18022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</row>
    <row r="60" spans="1:23" ht="15" hidden="1" x14ac:dyDescent="0.2">
      <c r="A60" s="19">
        <v>72</v>
      </c>
      <c r="B60" s="22"/>
      <c r="C60" s="268">
        <v>59555</v>
      </c>
      <c r="D60" s="268">
        <v>52200</v>
      </c>
      <c r="E60" s="268">
        <v>41636</v>
      </c>
      <c r="F60" s="268">
        <v>36102</v>
      </c>
      <c r="G60" s="268">
        <v>27282</v>
      </c>
      <c r="H60" s="31"/>
      <c r="I60" s="28"/>
      <c r="J60" s="26"/>
      <c r="K60" s="29"/>
      <c r="L60" s="29"/>
      <c r="M60">
        <v>40331</v>
      </c>
      <c r="N60">
        <v>35351</v>
      </c>
      <c r="O60">
        <v>28919</v>
      </c>
      <c r="P60">
        <v>25075</v>
      </c>
      <c r="Q60">
        <v>19447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</row>
    <row r="61" spans="1:23" ht="15" hidden="1" x14ac:dyDescent="0.2">
      <c r="A61" s="19">
        <v>73</v>
      </c>
      <c r="B61" s="22"/>
      <c r="C61" s="268">
        <v>64067</v>
      </c>
      <c r="D61" s="268">
        <v>56156</v>
      </c>
      <c r="E61" s="268">
        <v>44814</v>
      </c>
      <c r="F61" s="268">
        <v>38861</v>
      </c>
      <c r="G61" s="268">
        <v>29365</v>
      </c>
      <c r="H61" s="31"/>
      <c r="I61" s="28"/>
      <c r="J61" s="26"/>
      <c r="K61" s="29"/>
      <c r="L61" s="29"/>
      <c r="M61">
        <v>43387</v>
      </c>
      <c r="N61">
        <v>38029</v>
      </c>
      <c r="O61">
        <v>31127</v>
      </c>
      <c r="P61">
        <v>26991</v>
      </c>
      <c r="Q61">
        <v>20932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</row>
    <row r="62" spans="1:23" ht="15" hidden="1" x14ac:dyDescent="0.2">
      <c r="A62" s="19">
        <v>74</v>
      </c>
      <c r="B62" s="22"/>
      <c r="C62" s="268">
        <v>68765</v>
      </c>
      <c r="D62" s="268">
        <v>60274</v>
      </c>
      <c r="E62" s="268">
        <v>48132</v>
      </c>
      <c r="F62" s="268">
        <v>41736</v>
      </c>
      <c r="G62" s="268">
        <v>31537</v>
      </c>
      <c r="H62" s="31"/>
      <c r="I62" s="28"/>
      <c r="J62" s="26"/>
      <c r="K62" s="29"/>
      <c r="L62" s="29"/>
      <c r="M62">
        <v>46569</v>
      </c>
      <c r="N62">
        <v>40818</v>
      </c>
      <c r="O62">
        <v>33431</v>
      </c>
      <c r="P62">
        <v>28988</v>
      </c>
      <c r="Q62">
        <v>22481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</row>
    <row r="63" spans="1:23" ht="15" hidden="1" x14ac:dyDescent="0.2">
      <c r="A63" s="19">
        <v>75</v>
      </c>
      <c r="B63" s="22"/>
      <c r="C63" s="268">
        <v>73650</v>
      </c>
      <c r="D63" s="268">
        <v>64554</v>
      </c>
      <c r="E63" s="268">
        <v>51581</v>
      </c>
      <c r="F63" s="268">
        <v>44727</v>
      </c>
      <c r="G63" s="268">
        <v>33798</v>
      </c>
      <c r="H63" s="31"/>
      <c r="I63" s="28"/>
      <c r="J63" s="26"/>
      <c r="K63" s="29"/>
      <c r="L63" s="29"/>
      <c r="M63">
        <v>49877</v>
      </c>
      <c r="N63">
        <v>43717</v>
      </c>
      <c r="O63">
        <v>35827</v>
      </c>
      <c r="P63">
        <v>31066</v>
      </c>
      <c r="Q63">
        <v>24093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</row>
    <row r="64" spans="1:23" ht="15" hidden="1" x14ac:dyDescent="0.2">
      <c r="A64" s="19">
        <v>76</v>
      </c>
      <c r="B64" s="22"/>
      <c r="C64" s="268">
        <v>73650</v>
      </c>
      <c r="D64" s="268">
        <v>64554</v>
      </c>
      <c r="E64" s="268">
        <v>51581</v>
      </c>
      <c r="F64" s="268">
        <v>44727</v>
      </c>
      <c r="G64" s="268">
        <v>33798</v>
      </c>
      <c r="H64" s="31"/>
      <c r="I64" s="28"/>
      <c r="J64" s="26"/>
      <c r="K64" s="29"/>
      <c r="L64" s="29"/>
      <c r="M64">
        <v>49877</v>
      </c>
      <c r="N64">
        <v>43717</v>
      </c>
      <c r="O64">
        <v>35827</v>
      </c>
      <c r="P64">
        <v>31066</v>
      </c>
      <c r="Q64">
        <v>24093</v>
      </c>
      <c r="S64" s="15" t="e">
        <v>#N/A</v>
      </c>
      <c r="T64" s="15" t="e">
        <v>#N/A</v>
      </c>
      <c r="U64" s="15" t="e">
        <v>#N/A</v>
      </c>
      <c r="V64" s="15" t="e">
        <v>#N/A</v>
      </c>
      <c r="W64" s="15" t="e">
        <v>#N/A</v>
      </c>
    </row>
    <row r="65" spans="1:23" ht="15" hidden="1" x14ac:dyDescent="0.2">
      <c r="A65" s="19">
        <v>77</v>
      </c>
      <c r="B65" s="22"/>
      <c r="C65" s="268">
        <v>73650</v>
      </c>
      <c r="D65" s="268">
        <v>64554</v>
      </c>
      <c r="E65" s="268">
        <v>51581</v>
      </c>
      <c r="F65" s="268">
        <v>44727</v>
      </c>
      <c r="G65" s="268">
        <v>33798</v>
      </c>
      <c r="H65" s="31"/>
      <c r="I65" s="28"/>
      <c r="J65" s="26"/>
      <c r="K65" s="29"/>
      <c r="L65" s="29"/>
      <c r="M65">
        <v>49877</v>
      </c>
      <c r="N65">
        <v>43717</v>
      </c>
      <c r="O65">
        <v>35827</v>
      </c>
      <c r="P65">
        <v>31066</v>
      </c>
      <c r="Q65">
        <v>24093</v>
      </c>
      <c r="S65" s="15" t="e">
        <v>#N/A</v>
      </c>
      <c r="T65" s="15" t="e">
        <v>#N/A</v>
      </c>
      <c r="U65" s="15" t="e">
        <v>#N/A</v>
      </c>
      <c r="V65" s="15" t="e">
        <v>#N/A</v>
      </c>
      <c r="W65" s="15" t="e">
        <v>#N/A</v>
      </c>
    </row>
    <row r="66" spans="1:23" ht="15" hidden="1" x14ac:dyDescent="0.2">
      <c r="A66" s="19">
        <v>78</v>
      </c>
      <c r="B66" s="22"/>
      <c r="C66" s="268">
        <v>73650</v>
      </c>
      <c r="D66" s="268">
        <v>64554</v>
      </c>
      <c r="E66" s="268">
        <v>51581</v>
      </c>
      <c r="F66" s="268">
        <v>44727</v>
      </c>
      <c r="G66" s="268">
        <v>33798</v>
      </c>
      <c r="H66" s="31"/>
      <c r="I66" s="28"/>
      <c r="J66" s="26"/>
      <c r="K66" s="29"/>
      <c r="L66" s="29"/>
      <c r="M66">
        <v>49877</v>
      </c>
      <c r="N66">
        <v>43717</v>
      </c>
      <c r="O66">
        <v>35827</v>
      </c>
      <c r="P66">
        <v>31066</v>
      </c>
      <c r="Q66">
        <v>24093</v>
      </c>
      <c r="S66" s="15" t="e">
        <v>#N/A</v>
      </c>
      <c r="T66" s="15" t="e">
        <v>#N/A</v>
      </c>
      <c r="U66" s="15" t="e">
        <v>#N/A</v>
      </c>
      <c r="V66" s="15" t="e">
        <v>#N/A</v>
      </c>
      <c r="W66" s="15" t="e">
        <v>#N/A</v>
      </c>
    </row>
    <row r="67" spans="1:23" ht="15" hidden="1" x14ac:dyDescent="0.2">
      <c r="A67" s="19">
        <v>79</v>
      </c>
      <c r="B67" s="22"/>
      <c r="C67" s="268">
        <v>73650</v>
      </c>
      <c r="D67" s="268">
        <v>64554</v>
      </c>
      <c r="E67" s="268">
        <v>51581</v>
      </c>
      <c r="F67" s="268">
        <v>44727</v>
      </c>
      <c r="G67" s="268">
        <v>33798</v>
      </c>
      <c r="H67" s="31"/>
      <c r="I67" s="28"/>
      <c r="J67" s="26"/>
      <c r="K67" s="29"/>
      <c r="L67" s="29"/>
      <c r="M67">
        <v>49877</v>
      </c>
      <c r="N67">
        <v>43717</v>
      </c>
      <c r="O67">
        <v>35827</v>
      </c>
      <c r="P67">
        <v>31066</v>
      </c>
      <c r="Q67">
        <v>24093</v>
      </c>
      <c r="S67" s="15" t="e">
        <v>#N/A</v>
      </c>
      <c r="T67" s="15" t="e">
        <v>#N/A</v>
      </c>
      <c r="U67" s="15" t="e">
        <v>#N/A</v>
      </c>
      <c r="V67" s="15" t="e">
        <v>#N/A</v>
      </c>
      <c r="W67" s="15" t="e">
        <v>#N/A</v>
      </c>
    </row>
    <row r="68" spans="1:23" ht="15" hidden="1" x14ac:dyDescent="0.2">
      <c r="A68" s="19">
        <v>80</v>
      </c>
      <c r="B68" s="22"/>
      <c r="C68" s="268">
        <v>73650</v>
      </c>
      <c r="D68" s="268">
        <v>64554</v>
      </c>
      <c r="E68" s="268">
        <v>51581</v>
      </c>
      <c r="F68" s="268">
        <v>44727</v>
      </c>
      <c r="G68" s="268">
        <v>33798</v>
      </c>
      <c r="H68" s="31"/>
      <c r="I68" s="28"/>
      <c r="J68" s="26"/>
      <c r="K68" s="29"/>
      <c r="L68" s="29"/>
      <c r="M68">
        <v>49877</v>
      </c>
      <c r="N68">
        <v>43717</v>
      </c>
      <c r="O68">
        <v>35827</v>
      </c>
      <c r="P68">
        <v>31066</v>
      </c>
      <c r="Q68">
        <v>24093</v>
      </c>
      <c r="S68" s="15" t="e">
        <v>#N/A</v>
      </c>
      <c r="T68" s="15" t="e">
        <v>#N/A</v>
      </c>
      <c r="U68" s="15" t="e">
        <v>#N/A</v>
      </c>
      <c r="V68" s="15" t="e">
        <v>#N/A</v>
      </c>
      <c r="W68" s="15" t="e">
        <v>#N/A</v>
      </c>
    </row>
    <row r="69" spans="1:23" ht="15" hidden="1" x14ac:dyDescent="0.2">
      <c r="A69" s="19">
        <v>81</v>
      </c>
      <c r="B69" s="22"/>
      <c r="C69" s="268">
        <v>73650</v>
      </c>
      <c r="D69" s="268">
        <v>64554</v>
      </c>
      <c r="E69" s="268">
        <v>51581</v>
      </c>
      <c r="F69" s="268">
        <v>44727</v>
      </c>
      <c r="G69" s="268">
        <v>33798</v>
      </c>
      <c r="H69" s="31"/>
      <c r="I69" s="28"/>
      <c r="J69" s="26"/>
      <c r="K69" s="29"/>
      <c r="L69" s="29"/>
      <c r="M69">
        <v>49877</v>
      </c>
      <c r="N69">
        <v>43717</v>
      </c>
      <c r="O69">
        <v>35827</v>
      </c>
      <c r="P69">
        <v>31066</v>
      </c>
      <c r="Q69">
        <v>24093</v>
      </c>
      <c r="S69" s="15" t="e">
        <v>#N/A</v>
      </c>
      <c r="T69" s="15" t="e">
        <v>#N/A</v>
      </c>
      <c r="U69" s="15" t="e">
        <v>#N/A</v>
      </c>
      <c r="V69" s="15" t="e">
        <v>#N/A</v>
      </c>
      <c r="W69" s="15" t="e">
        <v>#N/A</v>
      </c>
    </row>
    <row r="70" spans="1:23" ht="15" hidden="1" x14ac:dyDescent="0.2">
      <c r="A70" s="19">
        <v>82</v>
      </c>
      <c r="B70" s="22"/>
      <c r="C70" s="268">
        <v>73650</v>
      </c>
      <c r="D70" s="268">
        <v>64554</v>
      </c>
      <c r="E70" s="268">
        <v>51581</v>
      </c>
      <c r="F70" s="268">
        <v>44727</v>
      </c>
      <c r="G70" s="268">
        <v>33798</v>
      </c>
      <c r="H70" s="31"/>
      <c r="I70" s="28"/>
      <c r="J70" s="26"/>
      <c r="K70" s="29"/>
      <c r="L70" s="29"/>
      <c r="M70">
        <v>49877</v>
      </c>
      <c r="N70">
        <v>43717</v>
      </c>
      <c r="O70">
        <v>35827</v>
      </c>
      <c r="P70">
        <v>31066</v>
      </c>
      <c r="Q70">
        <v>24093</v>
      </c>
      <c r="S70" s="15" t="e">
        <v>#N/A</v>
      </c>
      <c r="T70" s="15" t="e">
        <v>#N/A</v>
      </c>
      <c r="U70" s="15" t="e">
        <v>#N/A</v>
      </c>
      <c r="V70" s="15" t="e">
        <v>#N/A</v>
      </c>
      <c r="W70" s="15" t="e">
        <v>#N/A</v>
      </c>
    </row>
    <row r="71" spans="1:23" ht="15" hidden="1" x14ac:dyDescent="0.2">
      <c r="A71" s="19">
        <v>83</v>
      </c>
      <c r="B71" s="22"/>
      <c r="C71" s="268">
        <v>73650</v>
      </c>
      <c r="D71" s="268">
        <v>64554</v>
      </c>
      <c r="E71" s="268">
        <v>51581</v>
      </c>
      <c r="F71" s="268">
        <v>44727</v>
      </c>
      <c r="G71" s="268">
        <v>33798</v>
      </c>
      <c r="H71" s="31"/>
      <c r="I71" s="28"/>
      <c r="J71" s="26"/>
      <c r="K71" s="29"/>
      <c r="L71" s="29"/>
      <c r="M71">
        <v>49877</v>
      </c>
      <c r="N71">
        <v>43717</v>
      </c>
      <c r="O71">
        <v>35827</v>
      </c>
      <c r="P71">
        <v>31066</v>
      </c>
      <c r="Q71">
        <v>24093</v>
      </c>
      <c r="S71" s="15" t="e">
        <v>#N/A</v>
      </c>
      <c r="T71" s="15" t="e">
        <v>#N/A</v>
      </c>
      <c r="U71" s="15" t="e">
        <v>#N/A</v>
      </c>
      <c r="V71" s="15" t="e">
        <v>#N/A</v>
      </c>
      <c r="W71" s="15" t="e">
        <v>#N/A</v>
      </c>
    </row>
    <row r="72" spans="1:23" ht="14" hidden="1" x14ac:dyDescent="0.15">
      <c r="A72" s="19">
        <v>84</v>
      </c>
      <c r="B72" s="22" t="s">
        <v>3</v>
      </c>
      <c r="C72" s="268">
        <v>73650</v>
      </c>
      <c r="D72" s="268">
        <v>64554</v>
      </c>
      <c r="E72" s="268">
        <v>51581</v>
      </c>
      <c r="F72" s="268">
        <v>44727</v>
      </c>
      <c r="G72" s="268">
        <v>33798</v>
      </c>
      <c r="H72" s="31"/>
      <c r="I72" s="26"/>
      <c r="J72" s="26"/>
      <c r="K72" s="26"/>
      <c r="L72" s="29"/>
      <c r="M72">
        <v>49877</v>
      </c>
      <c r="N72">
        <v>43717</v>
      </c>
      <c r="O72">
        <v>35827</v>
      </c>
      <c r="P72">
        <v>31066</v>
      </c>
      <c r="Q72">
        <v>24093</v>
      </c>
      <c r="S72" s="15" t="e">
        <v>#N/A</v>
      </c>
      <c r="T72" s="15" t="e">
        <v>#N/A</v>
      </c>
      <c r="U72" s="15" t="e">
        <v>#N/A</v>
      </c>
      <c r="V72" s="15" t="e">
        <v>#N/A</v>
      </c>
      <c r="W72" s="15" t="e">
        <v>#N/A</v>
      </c>
    </row>
    <row r="73" spans="1:23" ht="14" hidden="1" x14ac:dyDescent="0.15">
      <c r="A73" s="19">
        <v>1</v>
      </c>
      <c r="B73" s="22" t="s">
        <v>4</v>
      </c>
      <c r="C73" s="268">
        <v>3776</v>
      </c>
      <c r="D73" s="268">
        <v>3308</v>
      </c>
      <c r="E73" s="268">
        <v>2732</v>
      </c>
      <c r="F73" s="268">
        <v>2371</v>
      </c>
      <c r="G73" s="268">
        <v>1791</v>
      </c>
      <c r="H73" s="31"/>
      <c r="I73" s="26"/>
      <c r="J73" s="26"/>
      <c r="K73" s="26"/>
      <c r="L73" s="29"/>
      <c r="M73">
        <v>2556</v>
      </c>
      <c r="N73">
        <v>2239</v>
      </c>
      <c r="O73">
        <v>1897</v>
      </c>
      <c r="P73">
        <v>1645</v>
      </c>
      <c r="Q73">
        <v>1276</v>
      </c>
      <c r="S73" s="15" t="b">
        <v>1</v>
      </c>
      <c r="T73" s="15" t="b">
        <v>1</v>
      </c>
      <c r="U73" s="15" t="b">
        <v>1</v>
      </c>
      <c r="V73" s="15" t="b">
        <v>1</v>
      </c>
      <c r="W73" s="15" t="b">
        <v>1</v>
      </c>
    </row>
    <row r="74" spans="1:23" ht="15" hidden="1" x14ac:dyDescent="0.2">
      <c r="A74" s="19">
        <v>2</v>
      </c>
      <c r="B74" s="22" t="s">
        <v>1</v>
      </c>
      <c r="C74" s="268">
        <v>6418</v>
      </c>
      <c r="D74" s="268">
        <v>5626</v>
      </c>
      <c r="E74" s="268">
        <v>4644</v>
      </c>
      <c r="F74" s="268">
        <v>4028</v>
      </c>
      <c r="G74" s="268">
        <v>3044</v>
      </c>
      <c r="H74" s="30"/>
      <c r="I74" s="27"/>
      <c r="J74" s="25"/>
      <c r="K74" s="25"/>
      <c r="L74" s="25"/>
      <c r="M74">
        <v>4345</v>
      </c>
      <c r="N74">
        <v>3809</v>
      </c>
      <c r="O74">
        <v>3225</v>
      </c>
      <c r="P74">
        <v>2797</v>
      </c>
      <c r="Q74">
        <v>2169</v>
      </c>
      <c r="S74" s="15" t="b">
        <v>1</v>
      </c>
      <c r="T74" s="15" t="b">
        <v>1</v>
      </c>
      <c r="U74" s="15" t="b">
        <v>1</v>
      </c>
      <c r="V74" s="15" t="b">
        <v>1</v>
      </c>
      <c r="W74" s="15" t="b">
        <v>1</v>
      </c>
    </row>
    <row r="75" spans="1:23" ht="15" hidden="1" x14ac:dyDescent="0.2">
      <c r="A75" s="19">
        <v>3</v>
      </c>
      <c r="B75" s="22" t="s">
        <v>5</v>
      </c>
      <c r="C75" s="268">
        <v>9058</v>
      </c>
      <c r="D75" s="268">
        <v>7942</v>
      </c>
      <c r="E75" s="268">
        <v>6557</v>
      </c>
      <c r="F75" s="268">
        <v>5687</v>
      </c>
      <c r="G75" s="268">
        <v>4297</v>
      </c>
      <c r="H75" s="30"/>
      <c r="I75" s="27"/>
      <c r="J75" s="25"/>
      <c r="K75" s="25"/>
      <c r="L75" s="25"/>
      <c r="M75">
        <v>6133</v>
      </c>
      <c r="N75">
        <v>5377</v>
      </c>
      <c r="O75">
        <v>4554</v>
      </c>
      <c r="P75">
        <v>3949</v>
      </c>
      <c r="Q75">
        <v>3062</v>
      </c>
      <c r="S75" s="15" t="b">
        <v>1</v>
      </c>
      <c r="T75" s="15" t="b">
        <v>1</v>
      </c>
      <c r="U75" s="15" t="b">
        <v>1</v>
      </c>
      <c r="V75" s="15" t="b">
        <v>1</v>
      </c>
      <c r="W75" s="15" t="b">
        <v>1</v>
      </c>
    </row>
    <row r="76" spans="1:23" hidden="1" x14ac:dyDescent="0.15">
      <c r="A76" s="19"/>
      <c r="B76" s="23"/>
      <c r="C76" s="24"/>
      <c r="D76" s="24"/>
      <c r="E76" s="24"/>
      <c r="F76" s="24"/>
      <c r="G76" s="24"/>
      <c r="H76" s="32"/>
    </row>
    <row r="77" spans="1:23" ht="18" hidden="1" x14ac:dyDescent="0.2">
      <c r="A77" s="498" t="s">
        <v>16</v>
      </c>
      <c r="B77" s="499"/>
      <c r="C77" s="499"/>
      <c r="D77" s="499"/>
      <c r="E77" s="499"/>
      <c r="F77" s="499"/>
      <c r="G77" s="499"/>
      <c r="H77" s="256"/>
    </row>
    <row r="78" spans="1:23" hidden="1" x14ac:dyDescent="0.15">
      <c r="A78" s="494" t="s">
        <v>0</v>
      </c>
      <c r="B78" s="495"/>
      <c r="C78" s="495"/>
      <c r="D78" s="495"/>
      <c r="E78" s="495"/>
      <c r="F78" s="495"/>
      <c r="G78" s="495"/>
      <c r="H78" s="32"/>
    </row>
    <row r="79" spans="1:23" hidden="1" x14ac:dyDescent="0.15">
      <c r="A79" s="19" t="s">
        <v>2</v>
      </c>
      <c r="B79" s="20" t="s">
        <v>2</v>
      </c>
      <c r="C79" s="65">
        <v>1000</v>
      </c>
      <c r="D79" s="65">
        <v>2000</v>
      </c>
      <c r="E79" s="65">
        <v>3500</v>
      </c>
      <c r="F79" s="21"/>
      <c r="G79" s="21"/>
      <c r="H79" s="32"/>
    </row>
    <row r="80" spans="1:23" hidden="1" x14ac:dyDescent="0.15">
      <c r="A80" s="19">
        <v>18</v>
      </c>
      <c r="B80" s="22"/>
      <c r="C80" s="26">
        <f>+C6*$K$2</f>
        <v>782.78666666666675</v>
      </c>
      <c r="D80" s="26">
        <f t="shared" ref="D80:G80" si="0">+D6*$K$2</f>
        <v>686</v>
      </c>
      <c r="E80" s="26">
        <f t="shared" si="0"/>
        <v>566.72</v>
      </c>
      <c r="F80" s="26">
        <f t="shared" si="0"/>
        <v>491.21333333333337</v>
      </c>
      <c r="G80" s="26">
        <f t="shared" si="0"/>
        <v>371.37333333333333</v>
      </c>
      <c r="H80" s="32"/>
    </row>
    <row r="81" spans="1:8" hidden="1" x14ac:dyDescent="0.15">
      <c r="A81" s="19">
        <v>19</v>
      </c>
      <c r="B81" s="22"/>
      <c r="C81" s="26">
        <f t="shared" ref="C81:G81" si="1">+C7*$K$2</f>
        <v>792.21333333333337</v>
      </c>
      <c r="D81" s="26">
        <f t="shared" si="1"/>
        <v>694.4</v>
      </c>
      <c r="E81" s="26">
        <f t="shared" si="1"/>
        <v>572.69333333333338</v>
      </c>
      <c r="F81" s="26">
        <f t="shared" si="1"/>
        <v>496.72</v>
      </c>
      <c r="G81" s="26">
        <f t="shared" si="1"/>
        <v>375.38666666666666</v>
      </c>
      <c r="H81" s="32"/>
    </row>
    <row r="82" spans="1:8" hidden="1" x14ac:dyDescent="0.15">
      <c r="A82" s="19">
        <v>20</v>
      </c>
      <c r="B82" s="22"/>
      <c r="C82" s="26">
        <f t="shared" ref="C82:G82" si="2">+C8*$K$2</f>
        <v>802.29333333333341</v>
      </c>
      <c r="D82" s="26">
        <f t="shared" si="2"/>
        <v>702.98666666666668</v>
      </c>
      <c r="E82" s="26">
        <f t="shared" si="2"/>
        <v>579.04000000000008</v>
      </c>
      <c r="F82" s="26">
        <f t="shared" si="2"/>
        <v>502.04</v>
      </c>
      <c r="G82" s="26">
        <f t="shared" si="2"/>
        <v>379.40000000000003</v>
      </c>
      <c r="H82" s="32"/>
    </row>
    <row r="83" spans="1:8" hidden="1" x14ac:dyDescent="0.15">
      <c r="A83" s="19">
        <v>21</v>
      </c>
      <c r="B83" s="22"/>
      <c r="C83" s="26">
        <f t="shared" ref="C83:G83" si="3">+C9*$K$2</f>
        <v>812.28000000000009</v>
      </c>
      <c r="D83" s="26">
        <f t="shared" si="3"/>
        <v>712.04000000000008</v>
      </c>
      <c r="E83" s="26">
        <f t="shared" si="3"/>
        <v>585.48</v>
      </c>
      <c r="F83" s="26">
        <f t="shared" si="3"/>
        <v>507.73333333333335</v>
      </c>
      <c r="G83" s="26">
        <f t="shared" si="3"/>
        <v>383.69333333333333</v>
      </c>
      <c r="H83" s="32"/>
    </row>
    <row r="84" spans="1:8" hidden="1" x14ac:dyDescent="0.15">
      <c r="A84" s="19">
        <v>22</v>
      </c>
      <c r="B84" s="22"/>
      <c r="C84" s="26">
        <f t="shared" ref="C84:G84" si="4">+C10*$K$2</f>
        <v>822.82666666666671</v>
      </c>
      <c r="D84" s="26">
        <f t="shared" si="4"/>
        <v>721.18666666666672</v>
      </c>
      <c r="E84" s="26">
        <f t="shared" si="4"/>
        <v>592.38666666666666</v>
      </c>
      <c r="F84" s="26">
        <f t="shared" si="4"/>
        <v>513.70666666666671</v>
      </c>
      <c r="G84" s="26">
        <f t="shared" si="4"/>
        <v>388.17333333333335</v>
      </c>
      <c r="H84" s="32"/>
    </row>
    <row r="85" spans="1:8" hidden="1" x14ac:dyDescent="0.15">
      <c r="A85" s="19">
        <v>23</v>
      </c>
      <c r="B85" s="22"/>
      <c r="C85" s="26">
        <f t="shared" ref="C85:G85" si="5">+C11*$K$2</f>
        <v>833.65333333333342</v>
      </c>
      <c r="D85" s="26">
        <f t="shared" si="5"/>
        <v>730.98666666666668</v>
      </c>
      <c r="E85" s="26">
        <f t="shared" si="5"/>
        <v>599.48</v>
      </c>
      <c r="F85" s="26">
        <f t="shared" si="5"/>
        <v>519.77333333333331</v>
      </c>
      <c r="G85" s="26">
        <f t="shared" si="5"/>
        <v>392.84000000000003</v>
      </c>
      <c r="H85" s="32"/>
    </row>
    <row r="86" spans="1:8" hidden="1" x14ac:dyDescent="0.15">
      <c r="A86" s="19">
        <v>24</v>
      </c>
      <c r="B86" s="22"/>
      <c r="C86" s="26">
        <f t="shared" ref="C86:G86" si="6">+C12*$K$2</f>
        <v>844.85333333333335</v>
      </c>
      <c r="D86" s="26">
        <f t="shared" si="6"/>
        <v>740.88</v>
      </c>
      <c r="E86" s="26">
        <f t="shared" si="6"/>
        <v>606.66666666666674</v>
      </c>
      <c r="F86" s="26">
        <f t="shared" si="6"/>
        <v>526.02666666666664</v>
      </c>
      <c r="G86" s="26">
        <f t="shared" si="6"/>
        <v>397.6</v>
      </c>
      <c r="H86" s="32"/>
    </row>
    <row r="87" spans="1:8" hidden="1" x14ac:dyDescent="0.15">
      <c r="A87" s="19">
        <v>25</v>
      </c>
      <c r="B87" s="22"/>
      <c r="C87" s="26">
        <f t="shared" ref="C87:G87" si="7">+C13*$K$2</f>
        <v>856.70666666666671</v>
      </c>
      <c r="D87" s="26">
        <f t="shared" si="7"/>
        <v>750.86666666666667</v>
      </c>
      <c r="E87" s="26">
        <f t="shared" si="7"/>
        <v>613.94666666666672</v>
      </c>
      <c r="F87" s="26">
        <f t="shared" si="7"/>
        <v>532.37333333333333</v>
      </c>
      <c r="G87" s="26">
        <f t="shared" si="7"/>
        <v>402.45333333333338</v>
      </c>
      <c r="H87" s="32"/>
    </row>
    <row r="88" spans="1:8" hidden="1" x14ac:dyDescent="0.15">
      <c r="A88" s="19">
        <v>26</v>
      </c>
      <c r="B88" s="22"/>
      <c r="C88" s="26">
        <f t="shared" ref="C88:G88" si="8">+C14*$K$2</f>
        <v>873.50666666666666</v>
      </c>
      <c r="D88" s="26">
        <f t="shared" si="8"/>
        <v>765.52</v>
      </c>
      <c r="E88" s="26">
        <f t="shared" si="8"/>
        <v>625.14666666666665</v>
      </c>
      <c r="F88" s="26">
        <f t="shared" si="8"/>
        <v>542.08000000000004</v>
      </c>
      <c r="G88" s="26">
        <f t="shared" si="8"/>
        <v>409.64000000000004</v>
      </c>
      <c r="H88" s="32"/>
    </row>
    <row r="89" spans="1:8" hidden="1" x14ac:dyDescent="0.15">
      <c r="A89" s="19">
        <v>27</v>
      </c>
      <c r="B89" s="22"/>
      <c r="C89" s="26">
        <f t="shared" ref="C89:G89" si="9">+C15*$K$2</f>
        <v>890.86666666666667</v>
      </c>
      <c r="D89" s="26">
        <f t="shared" si="9"/>
        <v>781.01333333333332</v>
      </c>
      <c r="E89" s="26">
        <f t="shared" si="9"/>
        <v>636.53333333333342</v>
      </c>
      <c r="F89" s="26">
        <f t="shared" si="9"/>
        <v>552.06666666666672</v>
      </c>
      <c r="G89" s="26">
        <f t="shared" si="9"/>
        <v>417.10666666666668</v>
      </c>
      <c r="H89" s="32"/>
    </row>
    <row r="90" spans="1:8" hidden="1" x14ac:dyDescent="0.15">
      <c r="A90" s="19">
        <v>28</v>
      </c>
      <c r="B90" s="22"/>
      <c r="C90" s="26">
        <f t="shared" ref="C90:G90" si="10">+C16*$K$2</f>
        <v>909.16000000000008</v>
      </c>
      <c r="D90" s="26">
        <f t="shared" si="10"/>
        <v>797.06666666666672</v>
      </c>
      <c r="E90" s="26">
        <f t="shared" si="10"/>
        <v>648.48</v>
      </c>
      <c r="F90" s="26">
        <f t="shared" si="10"/>
        <v>562.24</v>
      </c>
      <c r="G90" s="26">
        <f t="shared" si="10"/>
        <v>425.04</v>
      </c>
      <c r="H90" s="32"/>
    </row>
    <row r="91" spans="1:8" hidden="1" x14ac:dyDescent="0.15">
      <c r="A91" s="19">
        <v>29</v>
      </c>
      <c r="B91" s="22"/>
      <c r="C91" s="26">
        <f t="shared" ref="C91:G91" si="11">+C17*$K$2</f>
        <v>928.2</v>
      </c>
      <c r="D91" s="26">
        <f t="shared" si="11"/>
        <v>813.5866666666667</v>
      </c>
      <c r="E91" s="26">
        <f t="shared" si="11"/>
        <v>661.08</v>
      </c>
      <c r="F91" s="26">
        <f t="shared" si="11"/>
        <v>573.16000000000008</v>
      </c>
      <c r="G91" s="26">
        <f t="shared" si="11"/>
        <v>433.06666666666666</v>
      </c>
      <c r="H91" s="32"/>
    </row>
    <row r="92" spans="1:8" hidden="1" x14ac:dyDescent="0.15">
      <c r="A92" s="19">
        <v>30</v>
      </c>
      <c r="B92" s="22"/>
      <c r="C92" s="26">
        <f t="shared" ref="C92:G92" si="12">+C18*$K$2</f>
        <v>947.70666666666671</v>
      </c>
      <c r="D92" s="26">
        <f t="shared" si="12"/>
        <v>830.76</v>
      </c>
      <c r="E92" s="26">
        <f t="shared" si="12"/>
        <v>674.14666666666665</v>
      </c>
      <c r="F92" s="26">
        <f t="shared" si="12"/>
        <v>584.64</v>
      </c>
      <c r="G92" s="26">
        <f t="shared" si="12"/>
        <v>441.74666666666667</v>
      </c>
      <c r="H92" s="32"/>
    </row>
    <row r="93" spans="1:8" hidden="1" x14ac:dyDescent="0.15">
      <c r="A93" s="19">
        <v>31</v>
      </c>
      <c r="B93" s="22"/>
      <c r="C93" s="26">
        <f t="shared" ref="C93:G93" si="13">+C19*$K$2</f>
        <v>968.14666666666676</v>
      </c>
      <c r="D93" s="26">
        <f t="shared" si="13"/>
        <v>848.86666666666667</v>
      </c>
      <c r="E93" s="26">
        <f t="shared" si="13"/>
        <v>687.21333333333337</v>
      </c>
      <c r="F93" s="26">
        <f t="shared" si="13"/>
        <v>596.02666666666664</v>
      </c>
      <c r="G93" s="26">
        <f t="shared" si="13"/>
        <v>450.33333333333337</v>
      </c>
      <c r="H93" s="32"/>
    </row>
    <row r="94" spans="1:8" hidden="1" x14ac:dyDescent="0.15">
      <c r="A94" s="19">
        <v>32</v>
      </c>
      <c r="B94" s="22"/>
      <c r="C94" s="26">
        <f t="shared" ref="C94:G94" si="14">+C20*$K$2</f>
        <v>988.96</v>
      </c>
      <c r="D94" s="26">
        <f t="shared" si="14"/>
        <v>866.88</v>
      </c>
      <c r="E94" s="26">
        <f t="shared" si="14"/>
        <v>701.5866666666667</v>
      </c>
      <c r="F94" s="26">
        <f t="shared" si="14"/>
        <v>608.44000000000005</v>
      </c>
      <c r="G94" s="26">
        <f t="shared" si="14"/>
        <v>459.66666666666669</v>
      </c>
      <c r="H94" s="32"/>
    </row>
    <row r="95" spans="1:8" hidden="1" x14ac:dyDescent="0.15">
      <c r="A95" s="19">
        <v>33</v>
      </c>
      <c r="B95" s="22"/>
      <c r="C95" s="26">
        <f t="shared" ref="C95:G95" si="15">+C21*$K$2</f>
        <v>1010.9866666666667</v>
      </c>
      <c r="D95" s="26">
        <f t="shared" si="15"/>
        <v>886.2</v>
      </c>
      <c r="E95" s="26">
        <f t="shared" si="15"/>
        <v>715.77333333333331</v>
      </c>
      <c r="F95" s="26">
        <f t="shared" si="15"/>
        <v>620.85333333333335</v>
      </c>
      <c r="G95" s="26">
        <f t="shared" si="15"/>
        <v>469.09333333333336</v>
      </c>
      <c r="H95" s="32"/>
    </row>
    <row r="96" spans="1:8" hidden="1" x14ac:dyDescent="0.15">
      <c r="A96" s="19">
        <v>34</v>
      </c>
      <c r="B96" s="22"/>
      <c r="C96" s="26">
        <f t="shared" ref="C96:G96" si="16">+C22*$K$2</f>
        <v>1033.3866666666668</v>
      </c>
      <c r="D96" s="26">
        <f t="shared" si="16"/>
        <v>905.5200000000001</v>
      </c>
      <c r="E96" s="26">
        <f t="shared" si="16"/>
        <v>730.80000000000007</v>
      </c>
      <c r="F96" s="26">
        <f t="shared" si="16"/>
        <v>633.92000000000007</v>
      </c>
      <c r="G96" s="26">
        <f t="shared" si="16"/>
        <v>478.8</v>
      </c>
      <c r="H96" s="32"/>
    </row>
    <row r="97" spans="1:8" hidden="1" x14ac:dyDescent="0.15">
      <c r="A97" s="19">
        <v>35</v>
      </c>
      <c r="B97" s="22"/>
      <c r="C97" s="26">
        <f t="shared" ref="C97:G97" si="17">+C23*$K$2</f>
        <v>1056.44</v>
      </c>
      <c r="D97" s="26">
        <f t="shared" si="17"/>
        <v>925.96</v>
      </c>
      <c r="E97" s="26">
        <f t="shared" si="17"/>
        <v>746.29333333333341</v>
      </c>
      <c r="F97" s="26">
        <f t="shared" si="17"/>
        <v>647.1733333333334</v>
      </c>
      <c r="G97" s="26">
        <f t="shared" si="17"/>
        <v>489.06666666666666</v>
      </c>
      <c r="H97" s="32"/>
    </row>
    <row r="98" spans="1:8" hidden="1" x14ac:dyDescent="0.15">
      <c r="A98" s="19">
        <v>36</v>
      </c>
      <c r="B98" s="22"/>
      <c r="C98" s="26">
        <f t="shared" ref="C98:G98" si="18">+C24*$K$2</f>
        <v>1080.1466666666668</v>
      </c>
      <c r="D98" s="26">
        <f t="shared" si="18"/>
        <v>946.77333333333343</v>
      </c>
      <c r="E98" s="26">
        <f t="shared" si="18"/>
        <v>762.06666666666672</v>
      </c>
      <c r="F98" s="26">
        <f t="shared" si="18"/>
        <v>660.89333333333332</v>
      </c>
      <c r="G98" s="26">
        <f t="shared" si="18"/>
        <v>499.24</v>
      </c>
      <c r="H98" s="32"/>
    </row>
    <row r="99" spans="1:8" hidden="1" x14ac:dyDescent="0.15">
      <c r="A99" s="19">
        <v>37</v>
      </c>
      <c r="B99" s="22"/>
      <c r="C99" s="26">
        <f t="shared" ref="C99:G99" si="19">+C25*$K$2</f>
        <v>1104.6000000000001</v>
      </c>
      <c r="D99" s="26">
        <f t="shared" si="19"/>
        <v>968.24</v>
      </c>
      <c r="E99" s="26">
        <f t="shared" si="19"/>
        <v>778.86666666666667</v>
      </c>
      <c r="F99" s="26">
        <f t="shared" si="19"/>
        <v>675.36</v>
      </c>
      <c r="G99" s="26">
        <f t="shared" si="19"/>
        <v>510.34666666666669</v>
      </c>
      <c r="H99" s="32"/>
    </row>
    <row r="100" spans="1:8" hidden="1" x14ac:dyDescent="0.15">
      <c r="A100" s="19">
        <v>38</v>
      </c>
      <c r="B100" s="22"/>
      <c r="C100" s="26">
        <f t="shared" ref="C100:G100" si="20">+C26*$K$2</f>
        <v>1129.8933333333334</v>
      </c>
      <c r="D100" s="26">
        <f t="shared" si="20"/>
        <v>990.36</v>
      </c>
      <c r="E100" s="26">
        <f t="shared" si="20"/>
        <v>795.76</v>
      </c>
      <c r="F100" s="26">
        <f t="shared" si="20"/>
        <v>690.10666666666668</v>
      </c>
      <c r="G100" s="26">
        <f t="shared" si="20"/>
        <v>521.26666666666665</v>
      </c>
      <c r="H100" s="32"/>
    </row>
    <row r="101" spans="1:8" hidden="1" x14ac:dyDescent="0.15">
      <c r="A101" s="19">
        <v>39</v>
      </c>
      <c r="B101" s="22"/>
      <c r="C101" s="26">
        <f t="shared" ref="C101:G101" si="21">+C27*$K$2</f>
        <v>1155.6533333333334</v>
      </c>
      <c r="D101" s="26">
        <f t="shared" si="21"/>
        <v>1012.9466666666667</v>
      </c>
      <c r="E101" s="26">
        <f t="shared" si="21"/>
        <v>813.21333333333337</v>
      </c>
      <c r="F101" s="26">
        <f t="shared" si="21"/>
        <v>705.13333333333333</v>
      </c>
      <c r="G101" s="26">
        <f t="shared" si="21"/>
        <v>532.93333333333339</v>
      </c>
      <c r="H101" s="32"/>
    </row>
    <row r="102" spans="1:8" hidden="1" x14ac:dyDescent="0.15">
      <c r="A102" s="19">
        <v>40</v>
      </c>
      <c r="B102" s="22"/>
      <c r="C102" s="26">
        <f t="shared" ref="C102:G102" si="22">+C28*$K$2</f>
        <v>1182.0666666666668</v>
      </c>
      <c r="D102" s="26">
        <f t="shared" si="22"/>
        <v>1036.28</v>
      </c>
      <c r="E102" s="26">
        <f t="shared" si="22"/>
        <v>830.94666666666672</v>
      </c>
      <c r="F102" s="26">
        <f t="shared" si="22"/>
        <v>720.62666666666667</v>
      </c>
      <c r="G102" s="26">
        <f t="shared" si="22"/>
        <v>544.6</v>
      </c>
      <c r="H102" s="32"/>
    </row>
    <row r="103" spans="1:8" hidden="1" x14ac:dyDescent="0.15">
      <c r="A103" s="19">
        <v>41</v>
      </c>
      <c r="B103" s="22"/>
      <c r="C103" s="26">
        <f t="shared" ref="C103:G103" si="23">+C29*$K$2</f>
        <v>1209.5066666666667</v>
      </c>
      <c r="D103" s="26">
        <f t="shared" si="23"/>
        <v>1060.2666666666667</v>
      </c>
      <c r="E103" s="26">
        <f t="shared" si="23"/>
        <v>849.61333333333334</v>
      </c>
      <c r="F103" s="26">
        <f t="shared" si="23"/>
        <v>736.5866666666667</v>
      </c>
      <c r="G103" s="26">
        <f t="shared" si="23"/>
        <v>556.73333333333335</v>
      </c>
      <c r="H103" s="32"/>
    </row>
    <row r="104" spans="1:8" hidden="1" x14ac:dyDescent="0.15">
      <c r="A104" s="19">
        <v>42</v>
      </c>
      <c r="B104" s="22"/>
      <c r="C104" s="26">
        <f t="shared" ref="C104:G104" si="24">+C30*$K$2</f>
        <v>1237.6000000000001</v>
      </c>
      <c r="D104" s="26">
        <f t="shared" si="24"/>
        <v>1084.5333333333333</v>
      </c>
      <c r="E104" s="26">
        <f t="shared" si="24"/>
        <v>868.65333333333342</v>
      </c>
      <c r="F104" s="26">
        <f t="shared" si="24"/>
        <v>753.29333333333341</v>
      </c>
      <c r="G104" s="26">
        <f t="shared" si="24"/>
        <v>569.14666666666665</v>
      </c>
      <c r="H104" s="32"/>
    </row>
    <row r="105" spans="1:8" hidden="1" x14ac:dyDescent="0.15">
      <c r="A105" s="19">
        <v>43</v>
      </c>
      <c r="B105" s="22"/>
      <c r="C105" s="26">
        <f t="shared" ref="C105:G105" si="25">+C31*$K$2</f>
        <v>1266.1600000000001</v>
      </c>
      <c r="D105" s="26">
        <f t="shared" si="25"/>
        <v>1109.7333333333333</v>
      </c>
      <c r="E105" s="26">
        <f t="shared" si="25"/>
        <v>887.97333333333336</v>
      </c>
      <c r="F105" s="26">
        <f t="shared" si="25"/>
        <v>770</v>
      </c>
      <c r="G105" s="26">
        <f t="shared" si="25"/>
        <v>581.93333333333339</v>
      </c>
      <c r="H105" s="32"/>
    </row>
    <row r="106" spans="1:8" hidden="1" x14ac:dyDescent="0.15">
      <c r="A106" s="19">
        <v>44</v>
      </c>
      <c r="B106" s="22"/>
      <c r="C106" s="26">
        <f t="shared" ref="C106:G106" si="26">+C32*$K$2</f>
        <v>1295.4666666666667</v>
      </c>
      <c r="D106" s="26">
        <f t="shared" si="26"/>
        <v>1135.5866666666668</v>
      </c>
      <c r="E106" s="26">
        <f t="shared" si="26"/>
        <v>907.94666666666672</v>
      </c>
      <c r="F106" s="26">
        <f t="shared" si="26"/>
        <v>787.36</v>
      </c>
      <c r="G106" s="26">
        <f t="shared" si="26"/>
        <v>595</v>
      </c>
      <c r="H106" s="32"/>
    </row>
    <row r="107" spans="1:8" hidden="1" x14ac:dyDescent="0.15">
      <c r="A107" s="19">
        <v>45</v>
      </c>
      <c r="B107" s="22"/>
      <c r="C107" s="26">
        <f t="shared" ref="C107:G107" si="27">+C33*$K$2</f>
        <v>1325.52</v>
      </c>
      <c r="D107" s="26">
        <f t="shared" si="27"/>
        <v>1162</v>
      </c>
      <c r="E107" s="26">
        <f t="shared" si="27"/>
        <v>928.48</v>
      </c>
      <c r="F107" s="26">
        <f t="shared" si="27"/>
        <v>805.18666666666672</v>
      </c>
      <c r="G107" s="26">
        <f t="shared" si="27"/>
        <v>608.53333333333342</v>
      </c>
      <c r="H107" s="32"/>
    </row>
    <row r="108" spans="1:8" hidden="1" x14ac:dyDescent="0.15">
      <c r="A108" s="19">
        <v>46</v>
      </c>
      <c r="B108" s="22"/>
      <c r="C108" s="26">
        <f t="shared" ref="C108:G108" si="28">+C34*$K$2</f>
        <v>1356.2266666666667</v>
      </c>
      <c r="D108" s="26">
        <f t="shared" si="28"/>
        <v>1188.6933333333334</v>
      </c>
      <c r="E108" s="26">
        <f t="shared" si="28"/>
        <v>949.38666666666666</v>
      </c>
      <c r="F108" s="26">
        <f t="shared" si="28"/>
        <v>823.29333333333341</v>
      </c>
      <c r="G108" s="26">
        <f t="shared" si="28"/>
        <v>622.16000000000008</v>
      </c>
      <c r="H108" s="32"/>
    </row>
    <row r="109" spans="1:8" hidden="1" x14ac:dyDescent="0.15">
      <c r="A109" s="19">
        <v>47</v>
      </c>
      <c r="B109" s="22"/>
      <c r="C109" s="26">
        <f t="shared" ref="C109:G109" si="29">+C35*$K$2</f>
        <v>1387.5866666666668</v>
      </c>
      <c r="D109" s="26">
        <f t="shared" si="29"/>
        <v>1216.5066666666667</v>
      </c>
      <c r="E109" s="26">
        <f t="shared" si="29"/>
        <v>970.94666666666672</v>
      </c>
      <c r="F109" s="26">
        <f t="shared" si="29"/>
        <v>841.86666666666667</v>
      </c>
      <c r="G109" s="26">
        <f t="shared" si="29"/>
        <v>636.25333333333333</v>
      </c>
      <c r="H109" s="32"/>
    </row>
    <row r="110" spans="1:8" hidden="1" x14ac:dyDescent="0.15">
      <c r="A110" s="19">
        <v>48</v>
      </c>
      <c r="B110" s="22"/>
      <c r="C110" s="26">
        <f t="shared" ref="C110:G110" si="30">+C36*$K$2</f>
        <v>1419.9733333333334</v>
      </c>
      <c r="D110" s="26">
        <f t="shared" si="30"/>
        <v>1244.2266666666667</v>
      </c>
      <c r="E110" s="26">
        <f t="shared" si="30"/>
        <v>992.88</v>
      </c>
      <c r="F110" s="26">
        <f t="shared" si="30"/>
        <v>861</v>
      </c>
      <c r="G110" s="26">
        <f t="shared" si="30"/>
        <v>650.53333333333342</v>
      </c>
      <c r="H110" s="32"/>
    </row>
    <row r="111" spans="1:8" hidden="1" x14ac:dyDescent="0.15">
      <c r="A111" s="19">
        <v>49</v>
      </c>
      <c r="B111" s="22"/>
      <c r="C111" s="26">
        <f t="shared" ref="C111:G111" si="31">+C37*$K$2</f>
        <v>1452.5466666666666</v>
      </c>
      <c r="D111" s="26">
        <f t="shared" si="31"/>
        <v>1273.2533333333333</v>
      </c>
      <c r="E111" s="26">
        <f t="shared" si="31"/>
        <v>1015.1866666666667</v>
      </c>
      <c r="F111" s="26">
        <f t="shared" si="31"/>
        <v>880.32</v>
      </c>
      <c r="G111" s="26">
        <f t="shared" si="31"/>
        <v>665.28000000000009</v>
      </c>
      <c r="H111" s="32"/>
    </row>
    <row r="112" spans="1:8" hidden="1" x14ac:dyDescent="0.15">
      <c r="A112" s="19">
        <v>50</v>
      </c>
      <c r="B112" s="22"/>
      <c r="C112" s="26">
        <f t="shared" ref="C112:G112" si="32">+C38*$K$2</f>
        <v>1486.1466666666668</v>
      </c>
      <c r="D112" s="26">
        <f t="shared" si="32"/>
        <v>1302.4666666666667</v>
      </c>
      <c r="E112" s="26">
        <f t="shared" si="32"/>
        <v>1038.3333333333335</v>
      </c>
      <c r="F112" s="26">
        <f t="shared" si="32"/>
        <v>900.29333333333341</v>
      </c>
      <c r="G112" s="26">
        <f t="shared" si="32"/>
        <v>680.30666666666673</v>
      </c>
      <c r="H112" s="32"/>
    </row>
    <row r="113" spans="1:8" hidden="1" x14ac:dyDescent="0.15">
      <c r="A113" s="19">
        <v>51</v>
      </c>
      <c r="B113" s="22"/>
      <c r="C113" s="26">
        <f t="shared" ref="C113:G113" si="33">+C39*$K$2</f>
        <v>1520.4</v>
      </c>
      <c r="D113" s="26">
        <f t="shared" si="33"/>
        <v>1332.6133333333335</v>
      </c>
      <c r="E113" s="26">
        <f t="shared" si="33"/>
        <v>1061.9466666666667</v>
      </c>
      <c r="F113" s="26">
        <f t="shared" si="33"/>
        <v>920.73333333333335</v>
      </c>
      <c r="G113" s="26">
        <f t="shared" si="33"/>
        <v>695.70666666666671</v>
      </c>
      <c r="H113" s="32"/>
    </row>
    <row r="114" spans="1:8" hidden="1" x14ac:dyDescent="0.15">
      <c r="A114" s="19">
        <v>52</v>
      </c>
      <c r="B114" s="22"/>
      <c r="C114" s="26">
        <f t="shared" ref="C114:G114" si="34">+C40*$K$2</f>
        <v>1555.0266666666666</v>
      </c>
      <c r="D114" s="26">
        <f t="shared" si="34"/>
        <v>1363.2266666666667</v>
      </c>
      <c r="E114" s="26">
        <f t="shared" si="34"/>
        <v>1085.56</v>
      </c>
      <c r="F114" s="26">
        <f t="shared" si="34"/>
        <v>941.36</v>
      </c>
      <c r="G114" s="26">
        <f t="shared" si="34"/>
        <v>711.29333333333341</v>
      </c>
      <c r="H114" s="32"/>
    </row>
    <row r="115" spans="1:8" hidden="1" x14ac:dyDescent="0.15">
      <c r="A115" s="19">
        <v>53</v>
      </c>
      <c r="B115" s="22"/>
      <c r="C115" s="26">
        <f t="shared" ref="C115:G115" si="35">+C41*$K$2</f>
        <v>1590.7733333333333</v>
      </c>
      <c r="D115" s="26">
        <f t="shared" si="35"/>
        <v>1394.4</v>
      </c>
      <c r="E115" s="26">
        <f t="shared" si="35"/>
        <v>1110.1066666666668</v>
      </c>
      <c r="F115" s="26">
        <f t="shared" si="35"/>
        <v>962.6400000000001</v>
      </c>
      <c r="G115" s="26">
        <f t="shared" si="35"/>
        <v>727.44</v>
      </c>
      <c r="H115" s="32"/>
    </row>
    <row r="116" spans="1:8" hidden="1" x14ac:dyDescent="0.15">
      <c r="A116" s="19">
        <v>54</v>
      </c>
      <c r="B116" s="22"/>
      <c r="C116" s="26">
        <f t="shared" ref="C116:G116" si="36">+C42*$K$2</f>
        <v>1627.1733333333334</v>
      </c>
      <c r="D116" s="26">
        <f t="shared" si="36"/>
        <v>1426.1333333333334</v>
      </c>
      <c r="E116" s="26">
        <f t="shared" si="36"/>
        <v>1135.2133333333334</v>
      </c>
      <c r="F116" s="26">
        <f t="shared" si="36"/>
        <v>984.38666666666666</v>
      </c>
      <c r="G116" s="26">
        <f t="shared" si="36"/>
        <v>743.77333333333331</v>
      </c>
      <c r="H116" s="32"/>
    </row>
    <row r="117" spans="1:8" hidden="1" x14ac:dyDescent="0.15">
      <c r="A117" s="19">
        <v>55</v>
      </c>
      <c r="B117" s="22"/>
      <c r="C117" s="26">
        <f t="shared" ref="C117:G117" si="37">+C43*$K$2</f>
        <v>1664.3200000000002</v>
      </c>
      <c r="D117" s="26">
        <f t="shared" si="37"/>
        <v>1458.6133333333335</v>
      </c>
      <c r="E117" s="26">
        <f t="shared" si="37"/>
        <v>1160.6000000000001</v>
      </c>
      <c r="F117" s="26">
        <f t="shared" si="37"/>
        <v>1006.32</v>
      </c>
      <c r="G117" s="26">
        <f t="shared" si="37"/>
        <v>760.57333333333338</v>
      </c>
      <c r="H117" s="32"/>
    </row>
    <row r="118" spans="1:8" hidden="1" x14ac:dyDescent="0.15">
      <c r="A118" s="19">
        <v>56</v>
      </c>
      <c r="B118" s="22"/>
      <c r="C118" s="26">
        <f t="shared" ref="C118:G118" si="38">+C44*$K$2</f>
        <v>1701.7466666666667</v>
      </c>
      <c r="D118" s="26">
        <f t="shared" si="38"/>
        <v>1491.5600000000002</v>
      </c>
      <c r="E118" s="26">
        <f t="shared" si="38"/>
        <v>1186.6400000000001</v>
      </c>
      <c r="F118" s="26">
        <f t="shared" si="38"/>
        <v>1028.9066666666668</v>
      </c>
      <c r="G118" s="26">
        <f t="shared" si="38"/>
        <v>777.37333333333333</v>
      </c>
      <c r="H118" s="32"/>
    </row>
    <row r="119" spans="1:8" hidden="1" x14ac:dyDescent="0.15">
      <c r="A119" s="19">
        <v>57</v>
      </c>
      <c r="B119" s="22"/>
      <c r="C119" s="26">
        <f t="shared" ref="C119:G119" si="39">+C45*$K$2</f>
        <v>1740.2</v>
      </c>
      <c r="D119" s="26">
        <f t="shared" si="39"/>
        <v>1525.3466666666668</v>
      </c>
      <c r="E119" s="26">
        <f t="shared" si="39"/>
        <v>1212.8666666666668</v>
      </c>
      <c r="F119" s="26">
        <f t="shared" si="39"/>
        <v>1051.4933333333333</v>
      </c>
      <c r="G119" s="26">
        <f t="shared" si="39"/>
        <v>794.73333333333335</v>
      </c>
      <c r="H119" s="32"/>
    </row>
    <row r="120" spans="1:8" hidden="1" x14ac:dyDescent="0.15">
      <c r="A120" s="19">
        <v>58</v>
      </c>
      <c r="B120" s="22"/>
      <c r="C120" s="26">
        <f t="shared" ref="C120:G120" si="40">+C46*$K$2</f>
        <v>1779.4</v>
      </c>
      <c r="D120" s="26">
        <f t="shared" si="40"/>
        <v>1559.7866666666666</v>
      </c>
      <c r="E120" s="26">
        <f t="shared" si="40"/>
        <v>1239.6533333333334</v>
      </c>
      <c r="F120" s="26">
        <f t="shared" si="40"/>
        <v>1074.92</v>
      </c>
      <c r="G120" s="26">
        <f t="shared" si="40"/>
        <v>812.37333333333333</v>
      </c>
      <c r="H120" s="32"/>
    </row>
    <row r="121" spans="1:8" hidden="1" x14ac:dyDescent="0.15">
      <c r="A121" s="19">
        <v>59</v>
      </c>
      <c r="B121" s="22"/>
      <c r="C121" s="26">
        <f t="shared" ref="C121:G121" si="41">+C47*$K$2</f>
        <v>1819.0666666666668</v>
      </c>
      <c r="D121" s="26">
        <f t="shared" si="41"/>
        <v>1594.3200000000002</v>
      </c>
      <c r="E121" s="26">
        <f t="shared" si="41"/>
        <v>1267.28</v>
      </c>
      <c r="F121" s="26">
        <f t="shared" si="41"/>
        <v>1098.9066666666668</v>
      </c>
      <c r="G121" s="26">
        <f t="shared" si="41"/>
        <v>830.29333333333341</v>
      </c>
      <c r="H121" s="32"/>
    </row>
    <row r="122" spans="1:8" hidden="1" x14ac:dyDescent="0.15">
      <c r="A122" s="19">
        <v>60</v>
      </c>
      <c r="B122" s="22"/>
      <c r="C122" s="26">
        <f t="shared" ref="C122:G122" si="42">+C48*$K$2</f>
        <v>1859.48</v>
      </c>
      <c r="D122" s="26">
        <f t="shared" si="42"/>
        <v>1629.9733333333334</v>
      </c>
      <c r="E122" s="26">
        <f t="shared" si="42"/>
        <v>1295.0933333333335</v>
      </c>
      <c r="F122" s="26">
        <f t="shared" si="42"/>
        <v>1122.9866666666667</v>
      </c>
      <c r="G122" s="26">
        <f t="shared" si="42"/>
        <v>848.5866666666667</v>
      </c>
      <c r="H122" s="32"/>
    </row>
    <row r="123" spans="1:8" hidden="1" x14ac:dyDescent="0.15">
      <c r="A123" s="19">
        <v>61</v>
      </c>
      <c r="B123" s="22"/>
      <c r="C123" s="26">
        <f t="shared" ref="C123:G123" si="43">+C49*$K$2</f>
        <v>2072.2800000000002</v>
      </c>
      <c r="D123" s="26">
        <f t="shared" si="43"/>
        <v>1816.4533333333334</v>
      </c>
      <c r="E123" s="26">
        <f t="shared" si="43"/>
        <v>1442.6533333333334</v>
      </c>
      <c r="F123" s="26">
        <f t="shared" si="43"/>
        <v>1250.8533333333335</v>
      </c>
      <c r="G123" s="26">
        <f t="shared" si="43"/>
        <v>945.28000000000009</v>
      </c>
      <c r="H123" s="32"/>
    </row>
    <row r="124" spans="1:8" hidden="1" x14ac:dyDescent="0.15">
      <c r="A124" s="19">
        <v>62</v>
      </c>
      <c r="B124" s="22"/>
      <c r="C124" s="26">
        <f t="shared" ref="C124:G124" si="44">+C50*$K$2</f>
        <v>2302.3466666666668</v>
      </c>
      <c r="D124" s="26">
        <f t="shared" si="44"/>
        <v>2018.0533333333335</v>
      </c>
      <c r="E124" s="26">
        <f t="shared" si="44"/>
        <v>1602.2533333333333</v>
      </c>
      <c r="F124" s="26">
        <f t="shared" si="44"/>
        <v>1389.2666666666667</v>
      </c>
      <c r="G124" s="26">
        <f t="shared" si="44"/>
        <v>1049.8133333333333</v>
      </c>
      <c r="H124" s="32"/>
    </row>
    <row r="125" spans="1:8" hidden="1" x14ac:dyDescent="0.15">
      <c r="A125" s="19">
        <v>63</v>
      </c>
      <c r="B125" s="22"/>
      <c r="C125" s="26">
        <f t="shared" ref="C125:G125" si="45">+C51*$K$2</f>
        <v>2550.0533333333333</v>
      </c>
      <c r="D125" s="26">
        <f t="shared" si="45"/>
        <v>2235.146666666667</v>
      </c>
      <c r="E125" s="26">
        <f t="shared" si="45"/>
        <v>1774.5466666666669</v>
      </c>
      <c r="F125" s="26">
        <f t="shared" si="45"/>
        <v>1538.6933333333334</v>
      </c>
      <c r="G125" s="26">
        <f t="shared" si="45"/>
        <v>1162.7466666666667</v>
      </c>
      <c r="H125" s="32"/>
    </row>
    <row r="126" spans="1:8" hidden="1" x14ac:dyDescent="0.15">
      <c r="A126" s="19">
        <v>64</v>
      </c>
      <c r="B126" s="22"/>
      <c r="C126" s="26">
        <f t="shared" ref="C126:G126" si="46">+C52*$K$2</f>
        <v>2814.56</v>
      </c>
      <c r="D126" s="26">
        <f t="shared" si="46"/>
        <v>2466.9866666666667</v>
      </c>
      <c r="E126" s="26">
        <f t="shared" si="46"/>
        <v>1958.9733333333334</v>
      </c>
      <c r="F126" s="26">
        <f t="shared" si="46"/>
        <v>1698.6666666666667</v>
      </c>
      <c r="G126" s="26">
        <f t="shared" si="46"/>
        <v>1283.8</v>
      </c>
      <c r="H126" s="32"/>
    </row>
    <row r="127" spans="1:8" hidden="1" x14ac:dyDescent="0.15">
      <c r="A127" s="19">
        <v>65</v>
      </c>
      <c r="B127" s="22"/>
      <c r="C127" s="26">
        <f t="shared" ref="C127:G127" si="47">+C53*$K$2</f>
        <v>3096.9866666666667</v>
      </c>
      <c r="D127" s="26">
        <f t="shared" si="47"/>
        <v>2714.5066666666667</v>
      </c>
      <c r="E127" s="26">
        <f t="shared" si="47"/>
        <v>2156.186666666667</v>
      </c>
      <c r="F127" s="26">
        <f t="shared" si="47"/>
        <v>1869.6533333333334</v>
      </c>
      <c r="G127" s="26">
        <f t="shared" si="47"/>
        <v>1412.7866666666666</v>
      </c>
      <c r="H127" s="32"/>
    </row>
    <row r="128" spans="1:8" hidden="1" x14ac:dyDescent="0.15">
      <c r="A128" s="19">
        <v>66</v>
      </c>
      <c r="B128" s="22"/>
      <c r="C128" s="26">
        <f t="shared" ref="C128:G128" si="48">+C54*$K$2</f>
        <v>3396.586666666667</v>
      </c>
      <c r="D128" s="26">
        <f t="shared" si="48"/>
        <v>2977.3333333333335</v>
      </c>
      <c r="E128" s="26">
        <f t="shared" si="48"/>
        <v>2366</v>
      </c>
      <c r="F128" s="26">
        <f t="shared" si="48"/>
        <v>2051.4666666666667</v>
      </c>
      <c r="G128" s="26">
        <f t="shared" si="48"/>
        <v>1550.3600000000001</v>
      </c>
      <c r="H128" s="32"/>
    </row>
    <row r="129" spans="1:8" hidden="1" x14ac:dyDescent="0.15">
      <c r="A129" s="19">
        <v>67</v>
      </c>
      <c r="B129" s="22"/>
      <c r="C129" s="26">
        <f t="shared" ref="C129:G129" si="49">+C55*$K$2</f>
        <v>3713.36</v>
      </c>
      <c r="D129" s="26">
        <f t="shared" si="49"/>
        <v>3255</v>
      </c>
      <c r="E129" s="26">
        <f t="shared" si="49"/>
        <v>2587.9466666666667</v>
      </c>
      <c r="F129" s="26">
        <f t="shared" si="49"/>
        <v>2243.92</v>
      </c>
      <c r="G129" s="26">
        <f t="shared" si="49"/>
        <v>1695.7733333333333</v>
      </c>
      <c r="H129" s="32"/>
    </row>
    <row r="130" spans="1:8" hidden="1" x14ac:dyDescent="0.15">
      <c r="A130" s="19">
        <v>68</v>
      </c>
      <c r="B130" s="22"/>
      <c r="C130" s="26">
        <f t="shared" ref="C130:G130" si="50">+C56*$K$2</f>
        <v>4047.4933333333333</v>
      </c>
      <c r="D130" s="26">
        <f t="shared" si="50"/>
        <v>3547.6000000000004</v>
      </c>
      <c r="E130" s="26">
        <f t="shared" si="50"/>
        <v>2822.6800000000003</v>
      </c>
      <c r="F130" s="26">
        <f t="shared" si="50"/>
        <v>2447.5733333333333</v>
      </c>
      <c r="G130" s="26">
        <f t="shared" si="50"/>
        <v>1849.5866666666668</v>
      </c>
      <c r="H130" s="32"/>
    </row>
    <row r="131" spans="1:8" hidden="1" x14ac:dyDescent="0.15">
      <c r="A131" s="19">
        <v>69</v>
      </c>
      <c r="B131" s="22"/>
      <c r="C131" s="26">
        <f t="shared" ref="C131:G131" si="51">+C57*$K$2</f>
        <v>4399.3600000000006</v>
      </c>
      <c r="D131" s="26">
        <f t="shared" si="51"/>
        <v>3856.0666666666671</v>
      </c>
      <c r="E131" s="26">
        <f t="shared" si="51"/>
        <v>3069.7333333333336</v>
      </c>
      <c r="F131" s="26">
        <f t="shared" si="51"/>
        <v>2661.7733333333335</v>
      </c>
      <c r="G131" s="26">
        <f t="shared" si="51"/>
        <v>2011.3333333333335</v>
      </c>
      <c r="H131" s="32"/>
    </row>
    <row r="132" spans="1:8" hidden="1" x14ac:dyDescent="0.15">
      <c r="A132" s="19">
        <v>70</v>
      </c>
      <c r="B132" s="22"/>
      <c r="C132" s="26">
        <f t="shared" ref="C132:G132" si="52">+C58*$K$2</f>
        <v>4768.2133333333331</v>
      </c>
      <c r="D132" s="26">
        <f t="shared" si="52"/>
        <v>4179.4666666666672</v>
      </c>
      <c r="E132" s="26">
        <f t="shared" si="52"/>
        <v>3329.48</v>
      </c>
      <c r="F132" s="26">
        <f t="shared" si="52"/>
        <v>2886.9866666666667</v>
      </c>
      <c r="G132" s="26">
        <f t="shared" si="52"/>
        <v>2181.666666666667</v>
      </c>
      <c r="H132" s="32"/>
    </row>
    <row r="133" spans="1:8" hidden="1" x14ac:dyDescent="0.15">
      <c r="A133" s="19">
        <v>71</v>
      </c>
      <c r="B133" s="22"/>
      <c r="C133" s="26">
        <f t="shared" ref="C133:G133" si="53">+C59*$K$2</f>
        <v>5154.8</v>
      </c>
      <c r="D133" s="26">
        <f t="shared" si="53"/>
        <v>4518.2666666666664</v>
      </c>
      <c r="E133" s="26">
        <f t="shared" si="53"/>
        <v>3601.4533333333334</v>
      </c>
      <c r="F133" s="26">
        <f t="shared" si="53"/>
        <v>3122.7466666666669</v>
      </c>
      <c r="G133" s="26">
        <f t="shared" si="53"/>
        <v>2359.6533333333336</v>
      </c>
      <c r="H133" s="32"/>
    </row>
    <row r="134" spans="1:8" hidden="1" x14ac:dyDescent="0.15">
      <c r="A134" s="19">
        <v>72</v>
      </c>
      <c r="B134" s="22"/>
      <c r="C134" s="26">
        <f t="shared" ref="C134:G134" si="54">+C60*$K$2</f>
        <v>5558.4666666666672</v>
      </c>
      <c r="D134" s="26">
        <f t="shared" si="54"/>
        <v>4872</v>
      </c>
      <c r="E134" s="26">
        <f t="shared" si="54"/>
        <v>3886.0266666666666</v>
      </c>
      <c r="F134" s="26">
        <f t="shared" si="54"/>
        <v>3369.52</v>
      </c>
      <c r="G134" s="26">
        <f t="shared" si="54"/>
        <v>2546.3200000000002</v>
      </c>
      <c r="H134" s="32"/>
    </row>
    <row r="135" spans="1:8" hidden="1" x14ac:dyDescent="0.15">
      <c r="A135" s="19">
        <v>73</v>
      </c>
      <c r="B135" s="22"/>
      <c r="C135" s="26">
        <f t="shared" ref="C135:G135" si="55">+C61*$K$2</f>
        <v>5979.586666666667</v>
      </c>
      <c r="D135" s="26">
        <f t="shared" si="55"/>
        <v>5241.2266666666665</v>
      </c>
      <c r="E135" s="26">
        <f t="shared" si="55"/>
        <v>4182.6400000000003</v>
      </c>
      <c r="F135" s="26">
        <f t="shared" si="55"/>
        <v>3627.0266666666666</v>
      </c>
      <c r="G135" s="26">
        <f t="shared" si="55"/>
        <v>2740.7333333333336</v>
      </c>
      <c r="H135" s="32"/>
    </row>
    <row r="136" spans="1:8" hidden="1" x14ac:dyDescent="0.15">
      <c r="A136" s="19">
        <v>74</v>
      </c>
      <c r="B136" s="22"/>
      <c r="C136" s="26">
        <f t="shared" ref="C136:G136" si="56">+C62*$K$2</f>
        <v>6418.0666666666666</v>
      </c>
      <c r="D136" s="26">
        <f t="shared" si="56"/>
        <v>5625.5733333333337</v>
      </c>
      <c r="E136" s="26">
        <f t="shared" si="56"/>
        <v>4492.3200000000006</v>
      </c>
      <c r="F136" s="26">
        <f t="shared" si="56"/>
        <v>3895.36</v>
      </c>
      <c r="G136" s="26">
        <f t="shared" si="56"/>
        <v>2943.4533333333334</v>
      </c>
      <c r="H136" s="32"/>
    </row>
    <row r="137" spans="1:8" hidden="1" x14ac:dyDescent="0.15">
      <c r="A137" s="19">
        <v>75</v>
      </c>
      <c r="B137" s="22"/>
      <c r="C137" s="26">
        <f t="shared" ref="C137:G137" si="57">+C63*$K$2</f>
        <v>6874</v>
      </c>
      <c r="D137" s="26">
        <f t="shared" si="57"/>
        <v>6025.04</v>
      </c>
      <c r="E137" s="26">
        <f t="shared" si="57"/>
        <v>4814.2266666666665</v>
      </c>
      <c r="F137" s="26">
        <f t="shared" si="57"/>
        <v>4174.5200000000004</v>
      </c>
      <c r="G137" s="26">
        <f t="shared" si="57"/>
        <v>3154.48</v>
      </c>
      <c r="H137" s="32"/>
    </row>
    <row r="138" spans="1:8" hidden="1" x14ac:dyDescent="0.15">
      <c r="A138" s="19">
        <v>76</v>
      </c>
      <c r="B138" s="22"/>
      <c r="C138" s="26">
        <f t="shared" ref="C138:G138" si="58">+C64*$K$2</f>
        <v>6874</v>
      </c>
      <c r="D138" s="26">
        <f t="shared" si="58"/>
        <v>6025.04</v>
      </c>
      <c r="E138" s="26">
        <f t="shared" si="58"/>
        <v>4814.2266666666665</v>
      </c>
      <c r="F138" s="26">
        <f t="shared" si="58"/>
        <v>4174.5200000000004</v>
      </c>
      <c r="G138" s="26">
        <f t="shared" si="58"/>
        <v>3154.48</v>
      </c>
      <c r="H138" s="32"/>
    </row>
    <row r="139" spans="1:8" hidden="1" x14ac:dyDescent="0.15">
      <c r="A139" s="19">
        <v>77</v>
      </c>
      <c r="B139" s="22"/>
      <c r="C139" s="26">
        <f t="shared" ref="C139:G139" si="59">+C65*$K$2</f>
        <v>6874</v>
      </c>
      <c r="D139" s="26">
        <f t="shared" si="59"/>
        <v>6025.04</v>
      </c>
      <c r="E139" s="26">
        <f t="shared" si="59"/>
        <v>4814.2266666666665</v>
      </c>
      <c r="F139" s="26">
        <f t="shared" si="59"/>
        <v>4174.5200000000004</v>
      </c>
      <c r="G139" s="26">
        <f t="shared" si="59"/>
        <v>3154.48</v>
      </c>
      <c r="H139" s="32"/>
    </row>
    <row r="140" spans="1:8" hidden="1" x14ac:dyDescent="0.15">
      <c r="A140" s="19">
        <v>78</v>
      </c>
      <c r="B140" s="22"/>
      <c r="C140" s="26">
        <f t="shared" ref="C140:G140" si="60">+C66*$K$2</f>
        <v>6874</v>
      </c>
      <c r="D140" s="26">
        <f t="shared" si="60"/>
        <v>6025.04</v>
      </c>
      <c r="E140" s="26">
        <f t="shared" si="60"/>
        <v>4814.2266666666665</v>
      </c>
      <c r="F140" s="26">
        <f t="shared" si="60"/>
        <v>4174.5200000000004</v>
      </c>
      <c r="G140" s="26">
        <f t="shared" si="60"/>
        <v>3154.48</v>
      </c>
      <c r="H140" s="32"/>
    </row>
    <row r="141" spans="1:8" hidden="1" x14ac:dyDescent="0.15">
      <c r="A141" s="19">
        <v>79</v>
      </c>
      <c r="B141" s="22"/>
      <c r="C141" s="26">
        <f t="shared" ref="C141:G141" si="61">+C67*$K$2</f>
        <v>6874</v>
      </c>
      <c r="D141" s="26">
        <f t="shared" si="61"/>
        <v>6025.04</v>
      </c>
      <c r="E141" s="26">
        <f t="shared" si="61"/>
        <v>4814.2266666666665</v>
      </c>
      <c r="F141" s="26">
        <f t="shared" si="61"/>
        <v>4174.5200000000004</v>
      </c>
      <c r="G141" s="26">
        <f t="shared" si="61"/>
        <v>3154.48</v>
      </c>
      <c r="H141" s="32"/>
    </row>
    <row r="142" spans="1:8" hidden="1" x14ac:dyDescent="0.15">
      <c r="A142" s="19">
        <v>80</v>
      </c>
      <c r="B142" s="22"/>
      <c r="C142" s="26">
        <f t="shared" ref="C142:E142" si="62">+C68*$K$2</f>
        <v>6874</v>
      </c>
      <c r="D142" s="26">
        <f t="shared" si="62"/>
        <v>6025.04</v>
      </c>
      <c r="E142" s="26">
        <f t="shared" si="62"/>
        <v>4814.2266666666665</v>
      </c>
      <c r="F142" s="26"/>
      <c r="G142" s="26"/>
      <c r="H142" s="32"/>
    </row>
    <row r="143" spans="1:8" hidden="1" x14ac:dyDescent="0.15">
      <c r="A143" s="19">
        <v>81</v>
      </c>
      <c r="B143" s="22"/>
      <c r="C143" s="26">
        <f t="shared" ref="C143:E143" si="63">+C69*$K$2</f>
        <v>6874</v>
      </c>
      <c r="D143" s="26">
        <f t="shared" si="63"/>
        <v>6025.04</v>
      </c>
      <c r="E143" s="26">
        <f t="shared" si="63"/>
        <v>4814.2266666666665</v>
      </c>
      <c r="F143" s="26"/>
      <c r="G143" s="26"/>
      <c r="H143" s="32"/>
    </row>
    <row r="144" spans="1:8" hidden="1" x14ac:dyDescent="0.15">
      <c r="A144" s="19">
        <v>82</v>
      </c>
      <c r="B144" s="22"/>
      <c r="C144" s="26">
        <f t="shared" ref="C144:E144" si="64">+C70*$K$2</f>
        <v>6874</v>
      </c>
      <c r="D144" s="26">
        <f t="shared" si="64"/>
        <v>6025.04</v>
      </c>
      <c r="E144" s="26">
        <f t="shared" si="64"/>
        <v>4814.2266666666665</v>
      </c>
      <c r="F144" s="26"/>
      <c r="G144" s="26"/>
      <c r="H144" s="32"/>
    </row>
    <row r="145" spans="1:22" hidden="1" x14ac:dyDescent="0.15">
      <c r="A145" s="19">
        <v>83</v>
      </c>
      <c r="B145" s="22"/>
      <c r="C145" s="26">
        <f t="shared" ref="C145:E145" si="65">+C71*$K$2</f>
        <v>6874</v>
      </c>
      <c r="D145" s="26">
        <f t="shared" si="65"/>
        <v>6025.04</v>
      </c>
      <c r="E145" s="26">
        <f t="shared" si="65"/>
        <v>4814.2266666666665</v>
      </c>
      <c r="F145" s="26"/>
      <c r="G145" s="26"/>
      <c r="H145" s="32"/>
    </row>
    <row r="146" spans="1:22" hidden="1" x14ac:dyDescent="0.15">
      <c r="A146" s="19">
        <v>84</v>
      </c>
      <c r="B146" s="22" t="s">
        <v>3</v>
      </c>
      <c r="C146" s="26">
        <f t="shared" ref="C146:G146" si="66">+C72*$K$2</f>
        <v>6874</v>
      </c>
      <c r="D146" s="26">
        <f t="shared" si="66"/>
        <v>6025.04</v>
      </c>
      <c r="E146" s="26">
        <f t="shared" si="66"/>
        <v>4814.2266666666665</v>
      </c>
      <c r="F146" s="26">
        <f t="shared" si="66"/>
        <v>4174.5200000000004</v>
      </c>
      <c r="G146" s="26">
        <f t="shared" si="66"/>
        <v>3154.48</v>
      </c>
      <c r="H146" s="32"/>
    </row>
    <row r="147" spans="1:22" hidden="1" x14ac:dyDescent="0.15">
      <c r="A147" s="19">
        <v>1</v>
      </c>
      <c r="B147" s="22" t="s">
        <v>4</v>
      </c>
      <c r="C147" s="26">
        <f t="shared" ref="C147:G147" si="67">+C73*$K$2</f>
        <v>352.42666666666668</v>
      </c>
      <c r="D147" s="26">
        <f t="shared" si="67"/>
        <v>308.74666666666667</v>
      </c>
      <c r="E147" s="26">
        <f t="shared" si="67"/>
        <v>254.98666666666668</v>
      </c>
      <c r="F147" s="26">
        <f t="shared" si="67"/>
        <v>221.29333333333335</v>
      </c>
      <c r="G147" s="26">
        <f t="shared" si="67"/>
        <v>167.16</v>
      </c>
      <c r="H147" s="32"/>
    </row>
    <row r="148" spans="1:22" hidden="1" x14ac:dyDescent="0.15">
      <c r="A148" s="19">
        <v>2</v>
      </c>
      <c r="B148" s="22" t="s">
        <v>1</v>
      </c>
      <c r="C148" s="26">
        <f t="shared" ref="C148:G148" si="68">+C74*$K$2</f>
        <v>599.01333333333332</v>
      </c>
      <c r="D148" s="26">
        <f t="shared" si="68"/>
        <v>525.09333333333336</v>
      </c>
      <c r="E148" s="26">
        <f t="shared" si="68"/>
        <v>433.44</v>
      </c>
      <c r="F148" s="26">
        <f t="shared" si="68"/>
        <v>375.94666666666666</v>
      </c>
      <c r="G148" s="26">
        <f t="shared" si="68"/>
        <v>284.10666666666668</v>
      </c>
      <c r="H148" s="32"/>
    </row>
    <row r="149" spans="1:22" hidden="1" x14ac:dyDescent="0.15">
      <c r="A149" s="19">
        <v>3</v>
      </c>
      <c r="B149" s="22" t="s">
        <v>5</v>
      </c>
      <c r="C149" s="26">
        <f t="shared" ref="C149:G149" si="69">+C75*$K$2</f>
        <v>845.41333333333341</v>
      </c>
      <c r="D149" s="26">
        <f t="shared" si="69"/>
        <v>741.25333333333333</v>
      </c>
      <c r="E149" s="26">
        <f t="shared" si="69"/>
        <v>611.98666666666668</v>
      </c>
      <c r="F149" s="26">
        <f t="shared" si="69"/>
        <v>530.78666666666675</v>
      </c>
      <c r="G149" s="26">
        <f t="shared" si="69"/>
        <v>401.05333333333334</v>
      </c>
      <c r="H149" s="32"/>
    </row>
    <row r="150" spans="1:22" ht="14" hidden="1" thickBot="1" x14ac:dyDescent="0.2">
      <c r="H150" s="32"/>
    </row>
    <row r="151" spans="1:22" ht="18" hidden="1" x14ac:dyDescent="0.2">
      <c r="A151" s="496" t="s">
        <v>17</v>
      </c>
      <c r="B151" s="497"/>
      <c r="C151" s="497"/>
      <c r="D151" s="497"/>
      <c r="E151" s="497"/>
      <c r="F151" s="497"/>
      <c r="G151" s="497"/>
    </row>
    <row r="152" spans="1:22" ht="18" hidden="1" x14ac:dyDescent="0.2">
      <c r="A152" s="498" t="s">
        <v>6</v>
      </c>
      <c r="B152" s="499"/>
      <c r="C152" s="499"/>
      <c r="D152" s="499"/>
      <c r="E152" s="499"/>
      <c r="F152" s="499"/>
      <c r="G152" s="499"/>
      <c r="H152" s="56"/>
    </row>
    <row r="153" spans="1:22" hidden="1" x14ac:dyDescent="0.15">
      <c r="A153" s="494" t="s">
        <v>0</v>
      </c>
      <c r="B153" s="495"/>
      <c r="C153" s="495"/>
      <c r="D153" s="495"/>
      <c r="E153" s="495"/>
      <c r="F153" s="495"/>
      <c r="G153" s="495"/>
    </row>
    <row r="154" spans="1:22" hidden="1" x14ac:dyDescent="0.15">
      <c r="A154" s="19" t="s">
        <v>2</v>
      </c>
      <c r="B154" s="20" t="s">
        <v>2</v>
      </c>
      <c r="C154" s="65">
        <v>2000</v>
      </c>
      <c r="D154" s="65">
        <v>3500</v>
      </c>
      <c r="E154" s="65">
        <v>5000</v>
      </c>
      <c r="F154" s="21">
        <v>10000</v>
      </c>
      <c r="G154" s="21"/>
      <c r="M154" s="65">
        <v>2000</v>
      </c>
      <c r="N154" s="65">
        <v>3500</v>
      </c>
      <c r="O154" s="65">
        <v>5000</v>
      </c>
      <c r="P154" s="145">
        <v>10000</v>
      </c>
      <c r="Q154" s="145"/>
    </row>
    <row r="155" spans="1:22" ht="14" hidden="1" x14ac:dyDescent="0.15">
      <c r="A155" s="19">
        <v>18</v>
      </c>
      <c r="B155" s="22"/>
      <c r="C155" s="412">
        <v>4753</v>
      </c>
      <c r="D155" s="412">
        <v>4315</v>
      </c>
      <c r="E155" s="412">
        <v>3228</v>
      </c>
      <c r="F155" s="412">
        <v>2335</v>
      </c>
      <c r="G155" s="142"/>
      <c r="I155" s="17"/>
      <c r="J155" s="17"/>
      <c r="K155" s="17"/>
      <c r="L155" s="17"/>
      <c r="M155" s="143">
        <v>3710</v>
      </c>
      <c r="N155" s="143">
        <v>3367</v>
      </c>
      <c r="O155" s="143">
        <v>2587</v>
      </c>
      <c r="P155">
        <v>1924</v>
      </c>
      <c r="Q155" s="144">
        <v>1391.25</v>
      </c>
      <c r="S155" s="15" t="b">
        <v>1</v>
      </c>
      <c r="T155" s="15" t="b">
        <v>1</v>
      </c>
      <c r="U155" s="15" t="b">
        <v>1</v>
      </c>
      <c r="V155" s="15" t="b">
        <v>1</v>
      </c>
    </row>
    <row r="156" spans="1:22" ht="14" hidden="1" x14ac:dyDescent="0.15">
      <c r="A156" s="19">
        <v>19</v>
      </c>
      <c r="B156" s="22"/>
      <c r="C156" s="412">
        <v>4813</v>
      </c>
      <c r="D156" s="412">
        <v>4368</v>
      </c>
      <c r="E156" s="412">
        <v>3257</v>
      </c>
      <c r="F156" s="412">
        <v>2357</v>
      </c>
      <c r="G156" s="142"/>
      <c r="I156" s="17"/>
      <c r="J156" s="17"/>
      <c r="K156" s="17"/>
      <c r="L156" s="17"/>
      <c r="M156" s="143">
        <v>3757</v>
      </c>
      <c r="N156" s="143">
        <v>3409</v>
      </c>
      <c r="O156" s="143">
        <v>2611</v>
      </c>
      <c r="P156">
        <v>1942</v>
      </c>
      <c r="Q156" s="144">
        <v>1406.0900000000001</v>
      </c>
      <c r="S156" s="15" t="b">
        <v>1</v>
      </c>
      <c r="T156" s="15" t="b">
        <v>1</v>
      </c>
      <c r="U156" s="15" t="b">
        <v>1</v>
      </c>
      <c r="V156" s="15" t="b">
        <v>1</v>
      </c>
    </row>
    <row r="157" spans="1:22" ht="14" hidden="1" x14ac:dyDescent="0.15">
      <c r="A157" s="19">
        <v>20</v>
      </c>
      <c r="B157" s="22"/>
      <c r="C157" s="412">
        <v>4872</v>
      </c>
      <c r="D157" s="412">
        <v>4421</v>
      </c>
      <c r="E157" s="412">
        <v>3291</v>
      </c>
      <c r="F157" s="412">
        <v>2382</v>
      </c>
      <c r="G157" s="142"/>
      <c r="I157" s="17"/>
      <c r="J157" s="17"/>
      <c r="K157" s="17"/>
      <c r="L157" s="17"/>
      <c r="M157" s="143">
        <v>3802</v>
      </c>
      <c r="N157" s="143">
        <v>3451</v>
      </c>
      <c r="O157" s="143">
        <v>2637</v>
      </c>
      <c r="P157">
        <v>1962</v>
      </c>
      <c r="Q157" s="144">
        <v>1421.46</v>
      </c>
      <c r="S157" s="15" t="b">
        <v>1</v>
      </c>
      <c r="T157" s="15" t="b">
        <v>1</v>
      </c>
      <c r="U157" s="15" t="b">
        <v>1</v>
      </c>
      <c r="V157" s="15" t="b">
        <v>1</v>
      </c>
    </row>
    <row r="158" spans="1:22" ht="14" hidden="1" x14ac:dyDescent="0.15">
      <c r="A158" s="19">
        <v>21</v>
      </c>
      <c r="B158" s="22"/>
      <c r="C158" s="412">
        <v>4934</v>
      </c>
      <c r="D158" s="412">
        <v>4476</v>
      </c>
      <c r="E158" s="412">
        <v>3325</v>
      </c>
      <c r="F158" s="412">
        <v>2407</v>
      </c>
      <c r="G158" s="142"/>
      <c r="I158" s="17"/>
      <c r="J158" s="17"/>
      <c r="K158" s="17"/>
      <c r="L158" s="17"/>
      <c r="M158" s="143">
        <v>3851</v>
      </c>
      <c r="N158" s="143">
        <v>3494</v>
      </c>
      <c r="O158" s="143">
        <v>2665</v>
      </c>
      <c r="P158">
        <v>1982</v>
      </c>
      <c r="Q158" s="144">
        <v>1437.3600000000001</v>
      </c>
      <c r="S158" s="15" t="b">
        <v>1</v>
      </c>
      <c r="T158" s="15" t="b">
        <v>1</v>
      </c>
      <c r="U158" s="15" t="b">
        <v>1</v>
      </c>
      <c r="V158" s="15" t="b">
        <v>1</v>
      </c>
    </row>
    <row r="159" spans="1:22" ht="14" hidden="1" x14ac:dyDescent="0.15">
      <c r="A159" s="19">
        <v>22</v>
      </c>
      <c r="B159" s="22"/>
      <c r="C159" s="412">
        <v>4996</v>
      </c>
      <c r="D159" s="412">
        <v>4537</v>
      </c>
      <c r="E159" s="412">
        <v>3359</v>
      </c>
      <c r="F159" s="412">
        <v>2433</v>
      </c>
      <c r="G159" s="142"/>
      <c r="I159" s="17"/>
      <c r="J159" s="17"/>
      <c r="K159" s="17"/>
      <c r="L159" s="17"/>
      <c r="M159" s="143">
        <v>3900</v>
      </c>
      <c r="N159" s="143">
        <v>3541</v>
      </c>
      <c r="O159" s="143">
        <v>2692</v>
      </c>
      <c r="P159">
        <v>2003</v>
      </c>
      <c r="Q159" s="144">
        <v>1454.3200000000002</v>
      </c>
      <c r="S159" s="15" t="b">
        <v>1</v>
      </c>
      <c r="T159" s="15" t="b">
        <v>1</v>
      </c>
      <c r="U159" s="15" t="b">
        <v>1</v>
      </c>
      <c r="V159" s="15" t="b">
        <v>1</v>
      </c>
    </row>
    <row r="160" spans="1:22" ht="14" hidden="1" x14ac:dyDescent="0.15">
      <c r="A160" s="19">
        <v>23</v>
      </c>
      <c r="B160" s="22"/>
      <c r="C160" s="412">
        <v>5063</v>
      </c>
      <c r="D160" s="412">
        <v>4596</v>
      </c>
      <c r="E160" s="412">
        <v>3395</v>
      </c>
      <c r="F160" s="412">
        <v>2458</v>
      </c>
      <c r="G160" s="142"/>
      <c r="I160" s="17"/>
      <c r="J160" s="17"/>
      <c r="K160" s="17"/>
      <c r="L160" s="17"/>
      <c r="M160" s="143">
        <v>3952</v>
      </c>
      <c r="N160" s="143">
        <v>3587</v>
      </c>
      <c r="O160" s="143">
        <v>2721</v>
      </c>
      <c r="P160">
        <v>2024</v>
      </c>
      <c r="Q160" s="144">
        <v>1471.8100000000002</v>
      </c>
      <c r="S160" s="15" t="b">
        <v>1</v>
      </c>
      <c r="T160" s="15" t="b">
        <v>1</v>
      </c>
      <c r="U160" s="15" t="b">
        <v>1</v>
      </c>
      <c r="V160" s="15" t="b">
        <v>1</v>
      </c>
    </row>
    <row r="161" spans="1:22" ht="14" hidden="1" x14ac:dyDescent="0.15">
      <c r="A161" s="19">
        <v>24</v>
      </c>
      <c r="B161" s="22"/>
      <c r="C161" s="412">
        <v>5133</v>
      </c>
      <c r="D161" s="412">
        <v>4658</v>
      </c>
      <c r="E161" s="412">
        <v>3433</v>
      </c>
      <c r="F161" s="412">
        <v>2485</v>
      </c>
      <c r="G161" s="142"/>
      <c r="I161" s="17"/>
      <c r="J161" s="17"/>
      <c r="K161" s="17"/>
      <c r="L161" s="17"/>
      <c r="M161" s="143">
        <v>4006</v>
      </c>
      <c r="N161" s="143">
        <v>3636</v>
      </c>
      <c r="O161" s="143">
        <v>2751</v>
      </c>
      <c r="P161">
        <v>2047</v>
      </c>
      <c r="Q161" s="144">
        <v>1489.3000000000002</v>
      </c>
      <c r="S161" s="15" t="b">
        <v>1</v>
      </c>
      <c r="T161" s="15" t="b">
        <v>1</v>
      </c>
      <c r="U161" s="15" t="b">
        <v>1</v>
      </c>
      <c r="V161" s="15" t="b">
        <v>1</v>
      </c>
    </row>
    <row r="162" spans="1:22" ht="14" hidden="1" x14ac:dyDescent="0.15">
      <c r="A162" s="19">
        <v>25</v>
      </c>
      <c r="B162" s="22"/>
      <c r="C162" s="412">
        <v>5203</v>
      </c>
      <c r="D162" s="412">
        <v>4721</v>
      </c>
      <c r="E162" s="412">
        <v>3471</v>
      </c>
      <c r="F162" s="412">
        <v>2512</v>
      </c>
      <c r="G162" s="142"/>
      <c r="I162" s="17"/>
      <c r="J162" s="17"/>
      <c r="K162" s="17"/>
      <c r="L162" s="17"/>
      <c r="M162" s="143">
        <v>4061</v>
      </c>
      <c r="N162" s="143">
        <v>3685</v>
      </c>
      <c r="O162" s="143">
        <v>2783</v>
      </c>
      <c r="P162">
        <v>2070</v>
      </c>
      <c r="Q162" s="144">
        <v>1507.3200000000002</v>
      </c>
      <c r="S162" s="15" t="b">
        <v>1</v>
      </c>
      <c r="T162" s="15" t="b">
        <v>1</v>
      </c>
      <c r="U162" s="15" t="b">
        <v>1</v>
      </c>
      <c r="V162" s="15" t="b">
        <v>1</v>
      </c>
    </row>
    <row r="163" spans="1:22" ht="14" hidden="1" x14ac:dyDescent="0.15">
      <c r="A163" s="19">
        <v>26</v>
      </c>
      <c r="B163" s="22"/>
      <c r="C163" s="412">
        <v>5305</v>
      </c>
      <c r="D163" s="412">
        <v>4816</v>
      </c>
      <c r="E163" s="412">
        <v>3531</v>
      </c>
      <c r="F163" s="412">
        <v>2555</v>
      </c>
      <c r="G163" s="142"/>
      <c r="I163" s="17"/>
      <c r="J163" s="17"/>
      <c r="K163" s="17"/>
      <c r="L163" s="17"/>
      <c r="M163" s="143">
        <v>4141</v>
      </c>
      <c r="N163" s="143">
        <v>3758</v>
      </c>
      <c r="O163" s="143">
        <v>2829</v>
      </c>
      <c r="P163">
        <v>2104</v>
      </c>
      <c r="Q163" s="144">
        <v>1534.88</v>
      </c>
      <c r="S163" s="15" t="b">
        <v>1</v>
      </c>
      <c r="T163" s="15" t="b">
        <v>1</v>
      </c>
      <c r="U163" s="15" t="b">
        <v>1</v>
      </c>
      <c r="V163" s="15" t="b">
        <v>1</v>
      </c>
    </row>
    <row r="164" spans="1:22" ht="14" hidden="1" x14ac:dyDescent="0.15">
      <c r="A164" s="19">
        <v>27</v>
      </c>
      <c r="B164" s="22"/>
      <c r="C164" s="412">
        <v>5410</v>
      </c>
      <c r="D164" s="412">
        <v>4912</v>
      </c>
      <c r="E164" s="412">
        <v>3590</v>
      </c>
      <c r="F164" s="412">
        <v>2599</v>
      </c>
      <c r="G164" s="142"/>
      <c r="I164" s="17"/>
      <c r="J164" s="17"/>
      <c r="K164" s="17"/>
      <c r="L164" s="17"/>
      <c r="M164" s="143">
        <v>4223</v>
      </c>
      <c r="N164" s="143">
        <v>3833</v>
      </c>
      <c r="O164" s="143">
        <v>2878</v>
      </c>
      <c r="P164">
        <v>2141</v>
      </c>
      <c r="Q164" s="144">
        <v>1562.97</v>
      </c>
      <c r="S164" s="15" t="b">
        <v>1</v>
      </c>
      <c r="T164" s="15" t="b">
        <v>1</v>
      </c>
      <c r="U164" s="15" t="b">
        <v>1</v>
      </c>
      <c r="V164" s="15" t="b">
        <v>1</v>
      </c>
    </row>
    <row r="165" spans="1:22" ht="14" hidden="1" x14ac:dyDescent="0.15">
      <c r="A165" s="19">
        <v>28</v>
      </c>
      <c r="B165" s="22"/>
      <c r="C165" s="412">
        <v>5521</v>
      </c>
      <c r="D165" s="412">
        <v>5011</v>
      </c>
      <c r="E165" s="412">
        <v>3652</v>
      </c>
      <c r="F165" s="412">
        <v>2644</v>
      </c>
      <c r="G165" s="142"/>
      <c r="I165" s="17"/>
      <c r="J165" s="17"/>
      <c r="K165" s="17"/>
      <c r="L165" s="17"/>
      <c r="M165" s="143">
        <v>4310</v>
      </c>
      <c r="N165" s="143">
        <v>3912</v>
      </c>
      <c r="O165" s="143">
        <v>2927</v>
      </c>
      <c r="P165">
        <v>2178</v>
      </c>
      <c r="Q165" s="144">
        <v>1592.1200000000001</v>
      </c>
      <c r="S165" s="15" t="b">
        <v>1</v>
      </c>
      <c r="T165" s="15" t="b">
        <v>1</v>
      </c>
      <c r="U165" s="15" t="b">
        <v>1</v>
      </c>
      <c r="V165" s="15" t="b">
        <v>1</v>
      </c>
    </row>
    <row r="166" spans="1:22" ht="14" hidden="1" x14ac:dyDescent="0.15">
      <c r="A166" s="19">
        <v>29</v>
      </c>
      <c r="B166" s="22"/>
      <c r="C166" s="412">
        <v>5637</v>
      </c>
      <c r="D166" s="412">
        <v>5115</v>
      </c>
      <c r="E166" s="412">
        <v>3718</v>
      </c>
      <c r="F166" s="412">
        <v>2692</v>
      </c>
      <c r="G166" s="142"/>
      <c r="I166" s="17"/>
      <c r="J166" s="17"/>
      <c r="K166" s="17"/>
      <c r="L166" s="17"/>
      <c r="M166" s="143">
        <v>4400</v>
      </c>
      <c r="N166" s="143">
        <v>3993</v>
      </c>
      <c r="O166" s="143">
        <v>2980</v>
      </c>
      <c r="P166">
        <v>2217</v>
      </c>
      <c r="Q166" s="144">
        <v>1622.8600000000001</v>
      </c>
      <c r="S166" s="15" t="b">
        <v>1</v>
      </c>
      <c r="T166" s="15" t="b">
        <v>1</v>
      </c>
      <c r="U166" s="15" t="b">
        <v>1</v>
      </c>
      <c r="V166" s="15" t="b">
        <v>1</v>
      </c>
    </row>
    <row r="167" spans="1:22" ht="14" hidden="1" x14ac:dyDescent="0.15">
      <c r="A167" s="19">
        <v>30</v>
      </c>
      <c r="B167" s="22"/>
      <c r="C167" s="412">
        <v>5756</v>
      </c>
      <c r="D167" s="412">
        <v>5226</v>
      </c>
      <c r="E167" s="412">
        <v>3788</v>
      </c>
      <c r="F167" s="412">
        <v>2743</v>
      </c>
      <c r="G167" s="142"/>
      <c r="I167" s="17"/>
      <c r="J167" s="17"/>
      <c r="K167" s="17"/>
      <c r="L167" s="17"/>
      <c r="M167" s="143">
        <v>4492</v>
      </c>
      <c r="N167" s="143">
        <v>4079</v>
      </c>
      <c r="O167" s="143">
        <v>3036</v>
      </c>
      <c r="P167">
        <v>2259</v>
      </c>
      <c r="Q167" s="144">
        <v>1654.66</v>
      </c>
      <c r="S167" s="15" t="b">
        <v>1</v>
      </c>
      <c r="T167" s="15" t="b">
        <v>1</v>
      </c>
      <c r="U167" s="15" t="b">
        <v>1</v>
      </c>
      <c r="V167" s="15" t="b">
        <v>1</v>
      </c>
    </row>
    <row r="168" spans="1:22" ht="14" hidden="1" x14ac:dyDescent="0.15">
      <c r="A168" s="19">
        <v>31</v>
      </c>
      <c r="B168" s="22"/>
      <c r="C168" s="412">
        <v>5878</v>
      </c>
      <c r="D168" s="412">
        <v>5336</v>
      </c>
      <c r="E168" s="412">
        <v>3860</v>
      </c>
      <c r="F168" s="412">
        <v>2794</v>
      </c>
      <c r="G168" s="142"/>
      <c r="I168" s="17"/>
      <c r="J168" s="17"/>
      <c r="K168" s="17"/>
      <c r="L168" s="17"/>
      <c r="M168" s="143">
        <v>4588</v>
      </c>
      <c r="N168" s="143">
        <v>4165</v>
      </c>
      <c r="O168" s="143">
        <v>3094</v>
      </c>
      <c r="P168">
        <v>2301</v>
      </c>
      <c r="Q168" s="144">
        <v>1687.52</v>
      </c>
      <c r="S168" s="15" t="b">
        <v>1</v>
      </c>
      <c r="T168" s="15" t="b">
        <v>1</v>
      </c>
      <c r="U168" s="15" t="b">
        <v>1</v>
      </c>
      <c r="V168" s="15" t="b">
        <v>1</v>
      </c>
    </row>
    <row r="169" spans="1:22" ht="14" hidden="1" x14ac:dyDescent="0.15">
      <c r="A169" s="19">
        <v>32</v>
      </c>
      <c r="B169" s="22"/>
      <c r="C169" s="412">
        <v>6007</v>
      </c>
      <c r="D169" s="412">
        <v>5452</v>
      </c>
      <c r="E169" s="412">
        <v>3933</v>
      </c>
      <c r="F169" s="412">
        <v>2847</v>
      </c>
      <c r="G169" s="142"/>
      <c r="I169" s="17"/>
      <c r="J169" s="17"/>
      <c r="K169" s="17"/>
      <c r="L169" s="17"/>
      <c r="M169" s="143">
        <v>4689</v>
      </c>
      <c r="N169" s="143">
        <v>4256</v>
      </c>
      <c r="O169" s="143">
        <v>3153</v>
      </c>
      <c r="P169">
        <v>2345</v>
      </c>
      <c r="Q169" s="144">
        <v>1722.5</v>
      </c>
      <c r="S169" s="15" t="b">
        <v>1</v>
      </c>
      <c r="T169" s="15" t="b">
        <v>1</v>
      </c>
      <c r="U169" s="15" t="b">
        <v>1</v>
      </c>
      <c r="V169" s="15" t="b">
        <v>1</v>
      </c>
    </row>
    <row r="170" spans="1:22" ht="14" hidden="1" x14ac:dyDescent="0.15">
      <c r="A170" s="19">
        <v>33</v>
      </c>
      <c r="B170" s="22"/>
      <c r="C170" s="412">
        <v>6138</v>
      </c>
      <c r="D170" s="412">
        <v>5572</v>
      </c>
      <c r="E170" s="412">
        <v>4012</v>
      </c>
      <c r="F170" s="412">
        <v>2903</v>
      </c>
      <c r="G170" s="142"/>
      <c r="I170" s="17"/>
      <c r="J170" s="17"/>
      <c r="K170" s="17"/>
      <c r="L170" s="17"/>
      <c r="M170" s="143">
        <v>4791</v>
      </c>
      <c r="N170" s="143">
        <v>4349</v>
      </c>
      <c r="O170" s="143">
        <v>3215</v>
      </c>
      <c r="P170">
        <v>2392</v>
      </c>
      <c r="Q170" s="144">
        <v>1757.48</v>
      </c>
      <c r="S170" s="15" t="b">
        <v>1</v>
      </c>
      <c r="T170" s="15" t="b">
        <v>1</v>
      </c>
      <c r="U170" s="15" t="b">
        <v>1</v>
      </c>
      <c r="V170" s="15" t="b">
        <v>1</v>
      </c>
    </row>
    <row r="171" spans="1:22" ht="14" hidden="1" x14ac:dyDescent="0.15">
      <c r="A171" s="19">
        <v>34</v>
      </c>
      <c r="B171" s="22"/>
      <c r="C171" s="412">
        <v>6275</v>
      </c>
      <c r="D171" s="412">
        <v>5694</v>
      </c>
      <c r="E171" s="412">
        <v>4090</v>
      </c>
      <c r="F171" s="412">
        <v>2961</v>
      </c>
      <c r="G171" s="142"/>
      <c r="I171" s="17"/>
      <c r="J171" s="17"/>
      <c r="K171" s="17"/>
      <c r="L171" s="17"/>
      <c r="M171" s="143">
        <v>4898</v>
      </c>
      <c r="N171" s="143">
        <v>4445</v>
      </c>
      <c r="O171" s="143">
        <v>3279</v>
      </c>
      <c r="P171">
        <v>2439</v>
      </c>
      <c r="Q171" s="144">
        <v>1794.5800000000002</v>
      </c>
      <c r="S171" s="15" t="b">
        <v>1</v>
      </c>
      <c r="T171" s="15" t="b">
        <v>1</v>
      </c>
      <c r="U171" s="15" t="b">
        <v>1</v>
      </c>
      <c r="V171" s="15" t="b">
        <v>1</v>
      </c>
    </row>
    <row r="172" spans="1:22" ht="14" hidden="1" x14ac:dyDescent="0.15">
      <c r="A172" s="19">
        <v>35</v>
      </c>
      <c r="B172" s="22"/>
      <c r="C172" s="412">
        <v>6414</v>
      </c>
      <c r="D172" s="412">
        <v>5823</v>
      </c>
      <c r="E172" s="412">
        <v>4176</v>
      </c>
      <c r="F172" s="412">
        <v>3023</v>
      </c>
      <c r="G172" s="142"/>
      <c r="I172" s="17"/>
      <c r="J172" s="17"/>
      <c r="K172" s="17"/>
      <c r="L172" s="17"/>
      <c r="M172" s="143">
        <v>5007</v>
      </c>
      <c r="N172" s="143">
        <v>4544</v>
      </c>
      <c r="O172" s="143">
        <v>3346</v>
      </c>
      <c r="P172">
        <v>2489</v>
      </c>
      <c r="Q172" s="144">
        <v>1832.21</v>
      </c>
      <c r="S172" s="15" t="b">
        <v>1</v>
      </c>
      <c r="T172" s="15" t="b">
        <v>1</v>
      </c>
      <c r="U172" s="15" t="b">
        <v>1</v>
      </c>
      <c r="V172" s="15" t="b">
        <v>1</v>
      </c>
    </row>
    <row r="173" spans="1:22" ht="14" hidden="1" x14ac:dyDescent="0.15">
      <c r="A173" s="19">
        <v>36</v>
      </c>
      <c r="B173" s="22"/>
      <c r="C173" s="412">
        <v>6560</v>
      </c>
      <c r="D173" s="412">
        <v>5954</v>
      </c>
      <c r="E173" s="412">
        <v>4263</v>
      </c>
      <c r="F173" s="412">
        <v>3085</v>
      </c>
      <c r="G173" s="142"/>
      <c r="I173" s="17"/>
      <c r="J173" s="17"/>
      <c r="K173" s="17"/>
      <c r="L173" s="17"/>
      <c r="M173" s="143">
        <v>5121</v>
      </c>
      <c r="N173" s="143">
        <v>4648</v>
      </c>
      <c r="O173" s="143">
        <v>3417</v>
      </c>
      <c r="P173">
        <v>2542</v>
      </c>
      <c r="Q173" s="144">
        <v>1870.9</v>
      </c>
      <c r="S173" s="15" t="b">
        <v>1</v>
      </c>
      <c r="T173" s="15" t="b">
        <v>1</v>
      </c>
      <c r="U173" s="15" t="b">
        <v>1</v>
      </c>
      <c r="V173" s="15" t="b">
        <v>1</v>
      </c>
    </row>
    <row r="174" spans="1:22" ht="14" hidden="1" x14ac:dyDescent="0.15">
      <c r="A174" s="19">
        <v>37</v>
      </c>
      <c r="B174" s="22"/>
      <c r="C174" s="412">
        <v>6709</v>
      </c>
      <c r="D174" s="412">
        <v>6088</v>
      </c>
      <c r="E174" s="412">
        <v>4351</v>
      </c>
      <c r="F174" s="412">
        <v>3149</v>
      </c>
      <c r="G174" s="142"/>
      <c r="I174" s="17"/>
      <c r="J174" s="17"/>
      <c r="K174" s="17"/>
      <c r="L174" s="17"/>
      <c r="M174" s="143">
        <v>5236</v>
      </c>
      <c r="N174" s="143">
        <v>4752</v>
      </c>
      <c r="O174" s="143">
        <v>3487</v>
      </c>
      <c r="P174">
        <v>2594</v>
      </c>
      <c r="Q174" s="144">
        <v>1912.24</v>
      </c>
      <c r="S174" s="15" t="b">
        <v>1</v>
      </c>
      <c r="T174" s="15" t="b">
        <v>1</v>
      </c>
      <c r="U174" s="15" t="b">
        <v>1</v>
      </c>
      <c r="V174" s="15" t="b">
        <v>1</v>
      </c>
    </row>
    <row r="175" spans="1:22" ht="14" hidden="1" x14ac:dyDescent="0.15">
      <c r="A175" s="19">
        <v>38</v>
      </c>
      <c r="B175" s="22"/>
      <c r="C175" s="412">
        <v>6861</v>
      </c>
      <c r="D175" s="412">
        <v>6229</v>
      </c>
      <c r="E175" s="412">
        <v>4443</v>
      </c>
      <c r="F175" s="412">
        <v>3215</v>
      </c>
      <c r="G175" s="142"/>
      <c r="I175" s="17"/>
      <c r="J175" s="17"/>
      <c r="K175" s="17"/>
      <c r="L175" s="17"/>
      <c r="M175" s="143">
        <v>5356</v>
      </c>
      <c r="N175" s="143">
        <v>4862</v>
      </c>
      <c r="O175" s="143">
        <v>3561</v>
      </c>
      <c r="P175">
        <v>2649</v>
      </c>
      <c r="Q175" s="144">
        <v>1953.5800000000002</v>
      </c>
      <c r="S175" s="15" t="b">
        <v>1</v>
      </c>
      <c r="T175" s="15" t="b">
        <v>1</v>
      </c>
      <c r="U175" s="15" t="b">
        <v>1</v>
      </c>
      <c r="V175" s="15" t="b">
        <v>1</v>
      </c>
    </row>
    <row r="176" spans="1:22" ht="14" hidden="1" x14ac:dyDescent="0.15">
      <c r="A176" s="19">
        <v>39</v>
      </c>
      <c r="B176" s="22"/>
      <c r="C176" s="412">
        <v>7020</v>
      </c>
      <c r="D176" s="412">
        <v>6372</v>
      </c>
      <c r="E176" s="412">
        <v>4536</v>
      </c>
      <c r="F176" s="412">
        <v>3284</v>
      </c>
      <c r="G176" s="142"/>
      <c r="I176" s="17"/>
      <c r="J176" s="17"/>
      <c r="K176" s="17"/>
      <c r="L176" s="17"/>
      <c r="M176" s="143">
        <v>5479</v>
      </c>
      <c r="N176" s="143">
        <v>4973</v>
      </c>
      <c r="O176" s="143">
        <v>3636</v>
      </c>
      <c r="P176">
        <v>2705</v>
      </c>
      <c r="Q176" s="144">
        <v>1996.51</v>
      </c>
      <c r="S176" s="15" t="b">
        <v>1</v>
      </c>
      <c r="T176" s="15" t="b">
        <v>1</v>
      </c>
      <c r="U176" s="15" t="b">
        <v>1</v>
      </c>
      <c r="V176" s="15" t="b">
        <v>1</v>
      </c>
    </row>
    <row r="177" spans="1:22" ht="14" hidden="1" x14ac:dyDescent="0.15">
      <c r="A177" s="19">
        <v>40</v>
      </c>
      <c r="B177" s="22"/>
      <c r="C177" s="412">
        <v>7180</v>
      </c>
      <c r="D177" s="412">
        <v>6518</v>
      </c>
      <c r="E177" s="412">
        <v>4632</v>
      </c>
      <c r="F177" s="412">
        <v>3352</v>
      </c>
      <c r="G177" s="142"/>
      <c r="I177" s="17"/>
      <c r="J177" s="17"/>
      <c r="K177" s="17"/>
      <c r="L177" s="17"/>
      <c r="M177" s="143">
        <v>5605</v>
      </c>
      <c r="N177" s="143">
        <v>5087</v>
      </c>
      <c r="O177" s="143">
        <v>3714</v>
      </c>
      <c r="P177">
        <v>2762</v>
      </c>
      <c r="Q177" s="144">
        <v>2040.5</v>
      </c>
      <c r="S177" s="15" t="b">
        <v>1</v>
      </c>
      <c r="T177" s="15" t="b">
        <v>1</v>
      </c>
      <c r="U177" s="15" t="b">
        <v>1</v>
      </c>
      <c r="V177" s="15" t="b">
        <v>1</v>
      </c>
    </row>
    <row r="178" spans="1:22" ht="14" hidden="1" x14ac:dyDescent="0.15">
      <c r="A178" s="19">
        <v>41</v>
      </c>
      <c r="B178" s="22"/>
      <c r="C178" s="412">
        <v>7347</v>
      </c>
      <c r="D178" s="412">
        <v>6667</v>
      </c>
      <c r="E178" s="412">
        <v>4731</v>
      </c>
      <c r="F178" s="412">
        <v>3424</v>
      </c>
      <c r="G178" s="142"/>
      <c r="I178" s="17"/>
      <c r="J178" s="17"/>
      <c r="K178" s="17"/>
      <c r="L178" s="17"/>
      <c r="M178" s="143">
        <v>5735</v>
      </c>
      <c r="N178" s="143">
        <v>5204</v>
      </c>
      <c r="O178" s="143">
        <v>3793</v>
      </c>
      <c r="P178">
        <v>2821</v>
      </c>
      <c r="Q178" s="144">
        <v>2086.08</v>
      </c>
      <c r="S178" s="15" t="b">
        <v>1</v>
      </c>
      <c r="T178" s="15" t="b">
        <v>1</v>
      </c>
      <c r="U178" s="15" t="b">
        <v>1</v>
      </c>
      <c r="V178" s="15" t="b">
        <v>1</v>
      </c>
    </row>
    <row r="179" spans="1:22" ht="14" hidden="1" x14ac:dyDescent="0.15">
      <c r="A179" s="19">
        <v>42</v>
      </c>
      <c r="B179" s="22"/>
      <c r="C179" s="412">
        <v>7514</v>
      </c>
      <c r="D179" s="412">
        <v>6820</v>
      </c>
      <c r="E179" s="412">
        <v>4835</v>
      </c>
      <c r="F179" s="412">
        <v>3499</v>
      </c>
      <c r="G179" s="142"/>
      <c r="I179" s="17"/>
      <c r="J179" s="17"/>
      <c r="K179" s="17"/>
      <c r="L179" s="17"/>
      <c r="M179" s="143">
        <v>5866</v>
      </c>
      <c r="N179" s="143">
        <v>5324</v>
      </c>
      <c r="O179" s="143">
        <v>3876</v>
      </c>
      <c r="P179">
        <v>2883</v>
      </c>
      <c r="Q179" s="144">
        <v>2132.7200000000003</v>
      </c>
      <c r="S179" s="15" t="b">
        <v>1</v>
      </c>
      <c r="T179" s="15" t="b">
        <v>1</v>
      </c>
      <c r="U179" s="15" t="b">
        <v>1</v>
      </c>
      <c r="V179" s="15" t="b">
        <v>1</v>
      </c>
    </row>
    <row r="180" spans="1:22" ht="14" hidden="1" x14ac:dyDescent="0.15">
      <c r="A180" s="19">
        <v>43</v>
      </c>
      <c r="B180" s="22"/>
      <c r="C180" s="412">
        <v>7691</v>
      </c>
      <c r="D180" s="412">
        <v>6978</v>
      </c>
      <c r="E180" s="412">
        <v>4941</v>
      </c>
      <c r="F180" s="412">
        <v>3578</v>
      </c>
      <c r="G180" s="142"/>
      <c r="I180" s="17"/>
      <c r="J180" s="17"/>
      <c r="K180" s="17"/>
      <c r="L180" s="17"/>
      <c r="M180" s="143">
        <v>6003</v>
      </c>
      <c r="N180" s="143">
        <v>5447</v>
      </c>
      <c r="O180" s="143">
        <v>3961</v>
      </c>
      <c r="P180">
        <v>2947</v>
      </c>
      <c r="Q180" s="144">
        <v>2179.8900000000003</v>
      </c>
      <c r="S180" s="15" t="b">
        <v>1</v>
      </c>
      <c r="T180" s="15" t="b">
        <v>1</v>
      </c>
      <c r="U180" s="15" t="b">
        <v>1</v>
      </c>
      <c r="V180" s="15" t="b">
        <v>1</v>
      </c>
    </row>
    <row r="181" spans="1:22" ht="14" hidden="1" x14ac:dyDescent="0.15">
      <c r="A181" s="19">
        <v>44</v>
      </c>
      <c r="B181" s="22"/>
      <c r="C181" s="412">
        <v>7866</v>
      </c>
      <c r="D181" s="412">
        <v>7140</v>
      </c>
      <c r="E181" s="412">
        <v>5050</v>
      </c>
      <c r="F181" s="412">
        <v>3656</v>
      </c>
      <c r="G181" s="142"/>
      <c r="I181" s="17"/>
      <c r="J181" s="17"/>
      <c r="K181" s="17"/>
      <c r="L181" s="17"/>
      <c r="M181" s="143">
        <v>6141</v>
      </c>
      <c r="N181" s="143">
        <v>5573</v>
      </c>
      <c r="O181" s="143">
        <v>4048</v>
      </c>
      <c r="P181">
        <v>3012</v>
      </c>
      <c r="Q181" s="144">
        <v>2229.1800000000003</v>
      </c>
      <c r="S181" s="15" t="b">
        <v>1</v>
      </c>
      <c r="T181" s="15" t="b">
        <v>1</v>
      </c>
      <c r="U181" s="15" t="b">
        <v>1</v>
      </c>
      <c r="V181" s="15" t="b">
        <v>1</v>
      </c>
    </row>
    <row r="182" spans="1:22" ht="14" hidden="1" x14ac:dyDescent="0.15">
      <c r="A182" s="19">
        <v>45</v>
      </c>
      <c r="B182" s="22"/>
      <c r="C182" s="412">
        <v>8050</v>
      </c>
      <c r="D182" s="412">
        <v>7308</v>
      </c>
      <c r="E182" s="412">
        <v>5162</v>
      </c>
      <c r="F182" s="412">
        <v>3737</v>
      </c>
      <c r="G182" s="142"/>
      <c r="I182" s="17"/>
      <c r="J182" s="17"/>
      <c r="K182" s="17"/>
      <c r="L182" s="17"/>
      <c r="M182" s="143">
        <v>6284</v>
      </c>
      <c r="N182" s="143">
        <v>5704</v>
      </c>
      <c r="O182" s="143">
        <v>4138</v>
      </c>
      <c r="P182">
        <v>3078</v>
      </c>
      <c r="Q182" s="144">
        <v>2280.06</v>
      </c>
      <c r="S182" s="15" t="b">
        <v>1</v>
      </c>
      <c r="T182" s="15" t="b">
        <v>1</v>
      </c>
      <c r="U182" s="15" t="b">
        <v>1</v>
      </c>
      <c r="V182" s="15" t="b">
        <v>1</v>
      </c>
    </row>
    <row r="183" spans="1:22" ht="14" hidden="1" x14ac:dyDescent="0.15">
      <c r="A183" s="19">
        <v>46</v>
      </c>
      <c r="B183" s="22"/>
      <c r="C183" s="412">
        <v>8238</v>
      </c>
      <c r="D183" s="412">
        <v>7476</v>
      </c>
      <c r="E183" s="412">
        <v>5276</v>
      </c>
      <c r="F183" s="412">
        <v>3818</v>
      </c>
      <c r="G183" s="142"/>
      <c r="I183" s="17"/>
      <c r="J183" s="17"/>
      <c r="K183" s="17"/>
      <c r="L183" s="17"/>
      <c r="M183" s="143">
        <v>6430</v>
      </c>
      <c r="N183" s="143">
        <v>5835</v>
      </c>
      <c r="O183" s="143">
        <v>4229</v>
      </c>
      <c r="P183">
        <v>3145</v>
      </c>
      <c r="Q183" s="144">
        <v>2331.4700000000003</v>
      </c>
      <c r="S183" s="15" t="b">
        <v>1</v>
      </c>
      <c r="T183" s="15" t="b">
        <v>1</v>
      </c>
      <c r="U183" s="15" t="b">
        <v>1</v>
      </c>
      <c r="V183" s="15" t="b">
        <v>1</v>
      </c>
    </row>
    <row r="184" spans="1:22" ht="14" hidden="1" x14ac:dyDescent="0.15">
      <c r="A184" s="19">
        <v>47</v>
      </c>
      <c r="B184" s="22"/>
      <c r="C184" s="412">
        <v>8429</v>
      </c>
      <c r="D184" s="412">
        <v>7648</v>
      </c>
      <c r="E184" s="412">
        <v>5394</v>
      </c>
      <c r="F184" s="412">
        <v>3905</v>
      </c>
      <c r="G184" s="142"/>
      <c r="I184" s="17"/>
      <c r="J184" s="17"/>
      <c r="K184" s="17"/>
      <c r="L184" s="17"/>
      <c r="M184" s="143">
        <v>6580</v>
      </c>
      <c r="N184" s="143">
        <v>5970</v>
      </c>
      <c r="O184" s="143">
        <v>4324</v>
      </c>
      <c r="P184">
        <v>3217</v>
      </c>
      <c r="Q184" s="144">
        <v>2383.94</v>
      </c>
      <c r="S184" s="15" t="b">
        <v>1</v>
      </c>
      <c r="T184" s="15" t="b">
        <v>1</v>
      </c>
      <c r="U184" s="15" t="b">
        <v>1</v>
      </c>
      <c r="V184" s="15" t="b">
        <v>1</v>
      </c>
    </row>
    <row r="185" spans="1:22" ht="14" hidden="1" x14ac:dyDescent="0.15">
      <c r="A185" s="19">
        <v>48</v>
      </c>
      <c r="B185" s="22"/>
      <c r="C185" s="412">
        <v>8623</v>
      </c>
      <c r="D185" s="412">
        <v>7825</v>
      </c>
      <c r="E185" s="412">
        <v>5513</v>
      </c>
      <c r="F185" s="412">
        <v>3990</v>
      </c>
      <c r="G185" s="142"/>
      <c r="I185" s="17"/>
      <c r="J185" s="17"/>
      <c r="K185" s="17"/>
      <c r="L185" s="17"/>
      <c r="M185" s="143">
        <v>6731</v>
      </c>
      <c r="N185" s="143">
        <v>6109</v>
      </c>
      <c r="O185" s="143">
        <v>4419</v>
      </c>
      <c r="P185">
        <v>3287</v>
      </c>
      <c r="Q185" s="144">
        <v>2438</v>
      </c>
      <c r="S185" s="15" t="b">
        <v>1</v>
      </c>
      <c r="T185" s="15" t="b">
        <v>1</v>
      </c>
      <c r="U185" s="15" t="b">
        <v>1</v>
      </c>
      <c r="V185" s="15" t="b">
        <v>1</v>
      </c>
    </row>
    <row r="186" spans="1:22" ht="14" hidden="1" x14ac:dyDescent="0.15">
      <c r="A186" s="19">
        <v>49</v>
      </c>
      <c r="B186" s="22"/>
      <c r="C186" s="412">
        <v>8823</v>
      </c>
      <c r="D186" s="412">
        <v>8006</v>
      </c>
      <c r="E186" s="412">
        <v>5635</v>
      </c>
      <c r="F186" s="412">
        <v>4078</v>
      </c>
      <c r="G186" s="142"/>
      <c r="I186" s="17"/>
      <c r="J186" s="17"/>
      <c r="K186" s="17"/>
      <c r="L186" s="17"/>
      <c r="M186" s="143">
        <v>6887</v>
      </c>
      <c r="N186" s="143">
        <v>6250</v>
      </c>
      <c r="O186" s="143">
        <v>4517</v>
      </c>
      <c r="P186">
        <v>3360</v>
      </c>
      <c r="Q186" s="144">
        <v>2492.59</v>
      </c>
      <c r="S186" s="15" t="b">
        <v>1</v>
      </c>
      <c r="T186" s="15" t="b">
        <v>1</v>
      </c>
      <c r="U186" s="15" t="b">
        <v>1</v>
      </c>
      <c r="V186" s="15" t="b">
        <v>1</v>
      </c>
    </row>
    <row r="187" spans="1:22" ht="14" hidden="1" x14ac:dyDescent="0.15">
      <c r="A187" s="19">
        <v>50</v>
      </c>
      <c r="B187" s="22"/>
      <c r="C187" s="412">
        <v>9024</v>
      </c>
      <c r="D187" s="412">
        <v>8191</v>
      </c>
      <c r="E187" s="412">
        <v>5761</v>
      </c>
      <c r="F187" s="412">
        <v>4169</v>
      </c>
      <c r="G187" s="142"/>
      <c r="I187" s="17"/>
      <c r="J187" s="17"/>
      <c r="K187" s="17"/>
      <c r="L187" s="17"/>
      <c r="M187" s="143">
        <v>7045</v>
      </c>
      <c r="N187" s="143">
        <v>6394</v>
      </c>
      <c r="O187" s="143">
        <v>4617</v>
      </c>
      <c r="P187">
        <v>3435</v>
      </c>
      <c r="Q187" s="144">
        <v>2549.3000000000002</v>
      </c>
      <c r="S187" s="15" t="b">
        <v>1</v>
      </c>
      <c r="T187" s="15" t="b">
        <v>1</v>
      </c>
      <c r="U187" s="15" t="b">
        <v>1</v>
      </c>
      <c r="V187" s="15" t="b">
        <v>1</v>
      </c>
    </row>
    <row r="188" spans="1:22" ht="14" hidden="1" x14ac:dyDescent="0.15">
      <c r="A188" s="19">
        <v>51</v>
      </c>
      <c r="B188" s="22"/>
      <c r="C188" s="412">
        <v>9233</v>
      </c>
      <c r="D188" s="412">
        <v>8379</v>
      </c>
      <c r="E188" s="412">
        <v>5887</v>
      </c>
      <c r="F188" s="412">
        <v>4262</v>
      </c>
      <c r="G188" s="142"/>
      <c r="I188" s="17"/>
      <c r="J188" s="17"/>
      <c r="K188" s="17"/>
      <c r="L188" s="17"/>
      <c r="M188" s="143">
        <v>7208</v>
      </c>
      <c r="N188" s="143">
        <v>6542</v>
      </c>
      <c r="O188" s="143">
        <v>4720</v>
      </c>
      <c r="P188">
        <v>3512</v>
      </c>
      <c r="Q188" s="144">
        <v>2607.0700000000002</v>
      </c>
      <c r="S188" s="15" t="b">
        <v>1</v>
      </c>
      <c r="T188" s="15" t="b">
        <v>1</v>
      </c>
      <c r="U188" s="15" t="b">
        <v>1</v>
      </c>
      <c r="V188" s="15" t="b">
        <v>1</v>
      </c>
    </row>
    <row r="189" spans="1:22" ht="14" hidden="1" x14ac:dyDescent="0.15">
      <c r="A189" s="19">
        <v>52</v>
      </c>
      <c r="B189" s="22"/>
      <c r="C189" s="412">
        <v>9446</v>
      </c>
      <c r="D189" s="412">
        <v>8571</v>
      </c>
      <c r="E189" s="412">
        <v>6019</v>
      </c>
      <c r="F189" s="412">
        <v>4357</v>
      </c>
      <c r="G189" s="142"/>
      <c r="I189" s="17"/>
      <c r="J189" s="17"/>
      <c r="K189" s="17"/>
      <c r="L189" s="17"/>
      <c r="M189" s="143">
        <v>7374</v>
      </c>
      <c r="N189" s="143">
        <v>6691</v>
      </c>
      <c r="O189" s="143">
        <v>4825</v>
      </c>
      <c r="P189">
        <v>3589</v>
      </c>
      <c r="Q189" s="144">
        <v>2665.3700000000003</v>
      </c>
      <c r="S189" s="15" t="b">
        <v>1</v>
      </c>
      <c r="T189" s="15" t="b">
        <v>1</v>
      </c>
      <c r="U189" s="15" t="b">
        <v>1</v>
      </c>
      <c r="V189" s="15" t="b">
        <v>1</v>
      </c>
    </row>
    <row r="190" spans="1:22" ht="14" hidden="1" x14ac:dyDescent="0.15">
      <c r="A190" s="19">
        <v>53</v>
      </c>
      <c r="B190" s="22"/>
      <c r="C190" s="412">
        <v>9661</v>
      </c>
      <c r="D190" s="412">
        <v>8768</v>
      </c>
      <c r="E190" s="412">
        <v>6154</v>
      </c>
      <c r="F190" s="412">
        <v>4455</v>
      </c>
      <c r="G190" s="142"/>
      <c r="I190" s="17"/>
      <c r="J190" s="17"/>
      <c r="K190" s="17"/>
      <c r="L190" s="17"/>
      <c r="M190" s="143">
        <v>7542</v>
      </c>
      <c r="N190" s="143">
        <v>6844</v>
      </c>
      <c r="O190" s="143">
        <v>4934</v>
      </c>
      <c r="P190">
        <v>3670</v>
      </c>
      <c r="Q190" s="144">
        <v>2725.79</v>
      </c>
      <c r="S190" s="15" t="b">
        <v>1</v>
      </c>
      <c r="T190" s="15" t="b">
        <v>1</v>
      </c>
      <c r="U190" s="15" t="b">
        <v>1</v>
      </c>
      <c r="V190" s="15" t="b">
        <v>1</v>
      </c>
    </row>
    <row r="191" spans="1:22" ht="14" hidden="1" x14ac:dyDescent="0.15">
      <c r="A191" s="19">
        <v>54</v>
      </c>
      <c r="B191" s="22"/>
      <c r="C191" s="412">
        <v>9881</v>
      </c>
      <c r="D191" s="412">
        <v>8966</v>
      </c>
      <c r="E191" s="412">
        <v>6289</v>
      </c>
      <c r="F191" s="412">
        <v>4552</v>
      </c>
      <c r="G191" s="142"/>
      <c r="I191" s="17"/>
      <c r="J191" s="17"/>
      <c r="K191" s="17"/>
      <c r="L191" s="17"/>
      <c r="M191" s="143">
        <v>7714</v>
      </c>
      <c r="N191" s="143">
        <v>7000</v>
      </c>
      <c r="O191" s="143">
        <v>5042</v>
      </c>
      <c r="P191">
        <v>3750</v>
      </c>
      <c r="Q191" s="144">
        <v>2787.27</v>
      </c>
      <c r="S191" s="15" t="b">
        <v>1</v>
      </c>
      <c r="T191" s="15" t="b">
        <v>1</v>
      </c>
      <c r="U191" s="15" t="b">
        <v>1</v>
      </c>
      <c r="V191" s="15" t="b">
        <v>1</v>
      </c>
    </row>
    <row r="192" spans="1:22" ht="14" hidden="1" x14ac:dyDescent="0.15">
      <c r="A192" s="19">
        <v>55</v>
      </c>
      <c r="B192" s="22"/>
      <c r="C192" s="412">
        <v>10109</v>
      </c>
      <c r="D192" s="412">
        <v>9173</v>
      </c>
      <c r="E192" s="412">
        <v>6428</v>
      </c>
      <c r="F192" s="412">
        <v>4654</v>
      </c>
      <c r="G192" s="142"/>
      <c r="I192" s="17"/>
      <c r="J192" s="17"/>
      <c r="K192" s="17"/>
      <c r="L192" s="17"/>
      <c r="M192" s="143">
        <v>7891</v>
      </c>
      <c r="N192" s="143">
        <v>7160</v>
      </c>
      <c r="O192" s="143">
        <v>5154</v>
      </c>
      <c r="P192">
        <v>3834</v>
      </c>
      <c r="Q192" s="144">
        <v>2849.81</v>
      </c>
      <c r="S192" s="15" t="b">
        <v>1</v>
      </c>
      <c r="T192" s="15" t="b">
        <v>1</v>
      </c>
      <c r="U192" s="15" t="b">
        <v>1</v>
      </c>
      <c r="V192" s="15" t="b">
        <v>1</v>
      </c>
    </row>
    <row r="193" spans="1:22" ht="14" hidden="1" x14ac:dyDescent="0.15">
      <c r="A193" s="19">
        <v>56</v>
      </c>
      <c r="B193" s="22"/>
      <c r="C193" s="412">
        <v>10334</v>
      </c>
      <c r="D193" s="412">
        <v>9380</v>
      </c>
      <c r="E193" s="412">
        <v>6571</v>
      </c>
      <c r="F193" s="412">
        <v>4756</v>
      </c>
      <c r="G193" s="142"/>
      <c r="I193" s="17"/>
      <c r="J193" s="17"/>
      <c r="K193" s="17"/>
      <c r="L193" s="17"/>
      <c r="M193" s="143">
        <v>8068</v>
      </c>
      <c r="N193" s="143">
        <v>7323</v>
      </c>
      <c r="O193" s="143">
        <v>5268</v>
      </c>
      <c r="P193">
        <v>3919</v>
      </c>
      <c r="Q193" s="144">
        <v>2913.4100000000003</v>
      </c>
      <c r="S193" s="15" t="b">
        <v>1</v>
      </c>
      <c r="T193" s="15" t="b">
        <v>1</v>
      </c>
      <c r="U193" s="15" t="b">
        <v>1</v>
      </c>
      <c r="V193" s="15" t="b">
        <v>1</v>
      </c>
    </row>
    <row r="194" spans="1:22" ht="14" hidden="1" x14ac:dyDescent="0.15">
      <c r="A194" s="19">
        <v>57</v>
      </c>
      <c r="B194" s="22"/>
      <c r="C194" s="412">
        <v>10569</v>
      </c>
      <c r="D194" s="412">
        <v>9591</v>
      </c>
      <c r="E194" s="412">
        <v>6717</v>
      </c>
      <c r="F194" s="412">
        <v>4863</v>
      </c>
      <c r="G194" s="142"/>
      <c r="I194" s="17"/>
      <c r="J194" s="17"/>
      <c r="K194" s="17"/>
      <c r="L194" s="17"/>
      <c r="M194" s="143">
        <v>8251</v>
      </c>
      <c r="N194" s="143">
        <v>7487</v>
      </c>
      <c r="O194" s="143">
        <v>5385</v>
      </c>
      <c r="P194">
        <v>4006</v>
      </c>
      <c r="Q194" s="144">
        <v>2978.07</v>
      </c>
      <c r="S194" s="15" t="b">
        <v>1</v>
      </c>
      <c r="T194" s="15" t="b">
        <v>1</v>
      </c>
      <c r="U194" s="15" t="b">
        <v>1</v>
      </c>
      <c r="V194" s="15" t="b">
        <v>1</v>
      </c>
    </row>
    <row r="195" spans="1:22" ht="14" hidden="1" x14ac:dyDescent="0.15">
      <c r="A195" s="19">
        <v>58</v>
      </c>
      <c r="B195" s="22"/>
      <c r="C195" s="412">
        <v>10807</v>
      </c>
      <c r="D195" s="412">
        <v>9806</v>
      </c>
      <c r="E195" s="412">
        <v>6865</v>
      </c>
      <c r="F195" s="412">
        <v>4970</v>
      </c>
      <c r="G195" s="142"/>
      <c r="I195" s="17"/>
      <c r="J195" s="17"/>
      <c r="K195" s="17"/>
      <c r="L195" s="17"/>
      <c r="M195" s="143">
        <v>8436</v>
      </c>
      <c r="N195" s="143">
        <v>7656</v>
      </c>
      <c r="O195" s="143">
        <v>5503</v>
      </c>
      <c r="P195">
        <v>4094</v>
      </c>
      <c r="Q195" s="144">
        <v>3044.32</v>
      </c>
      <c r="S195" s="15" t="b">
        <v>1</v>
      </c>
      <c r="T195" s="15" t="b">
        <v>1</v>
      </c>
      <c r="U195" s="15" t="b">
        <v>1</v>
      </c>
      <c r="V195" s="15" t="b">
        <v>1</v>
      </c>
    </row>
    <row r="196" spans="1:22" ht="14" hidden="1" x14ac:dyDescent="0.15">
      <c r="A196" s="19">
        <v>59</v>
      </c>
      <c r="B196" s="22"/>
      <c r="C196" s="412">
        <v>11047</v>
      </c>
      <c r="D196" s="412">
        <v>10026</v>
      </c>
      <c r="E196" s="412">
        <v>7016</v>
      </c>
      <c r="F196" s="412">
        <v>5077</v>
      </c>
      <c r="G196" s="142"/>
      <c r="I196" s="17"/>
      <c r="J196" s="17"/>
      <c r="K196" s="17"/>
      <c r="L196" s="17"/>
      <c r="M196" s="143">
        <v>8624</v>
      </c>
      <c r="N196" s="143">
        <v>7827</v>
      </c>
      <c r="O196" s="143">
        <v>5625</v>
      </c>
      <c r="P196">
        <v>4184</v>
      </c>
      <c r="Q196" s="144">
        <v>3111.63</v>
      </c>
      <c r="S196" s="15" t="b">
        <v>1</v>
      </c>
      <c r="T196" s="15" t="b">
        <v>1</v>
      </c>
      <c r="U196" s="15" t="b">
        <v>1</v>
      </c>
      <c r="V196" s="15" t="b">
        <v>1</v>
      </c>
    </row>
    <row r="197" spans="1:22" ht="14" hidden="1" x14ac:dyDescent="0.15">
      <c r="A197" s="19">
        <v>60</v>
      </c>
      <c r="B197" s="22"/>
      <c r="C197" s="412">
        <v>11295</v>
      </c>
      <c r="D197" s="412">
        <v>10250</v>
      </c>
      <c r="E197" s="412">
        <v>7170</v>
      </c>
      <c r="F197" s="412">
        <v>5190</v>
      </c>
      <c r="G197" s="142"/>
      <c r="I197" s="17"/>
      <c r="J197" s="17"/>
      <c r="K197" s="17"/>
      <c r="L197" s="17"/>
      <c r="M197" s="143">
        <v>8817</v>
      </c>
      <c r="N197" s="143">
        <v>8001</v>
      </c>
      <c r="O197" s="143">
        <v>5748</v>
      </c>
      <c r="P197">
        <v>4276</v>
      </c>
      <c r="Q197" s="144">
        <v>3180</v>
      </c>
      <c r="S197" s="15" t="b">
        <v>1</v>
      </c>
      <c r="T197" s="15" t="b">
        <v>1</v>
      </c>
      <c r="U197" s="15" t="b">
        <v>1</v>
      </c>
      <c r="V197" s="15" t="b">
        <v>1</v>
      </c>
    </row>
    <row r="198" spans="1:22" ht="14" hidden="1" x14ac:dyDescent="0.15">
      <c r="A198" s="19">
        <v>61</v>
      </c>
      <c r="B198" s="22"/>
      <c r="C198" s="412">
        <v>12585</v>
      </c>
      <c r="D198" s="412">
        <v>11422</v>
      </c>
      <c r="E198" s="412">
        <v>7979</v>
      </c>
      <c r="F198" s="412">
        <v>5776</v>
      </c>
      <c r="G198" s="142"/>
      <c r="I198" s="17"/>
      <c r="J198" s="17"/>
      <c r="K198" s="17"/>
      <c r="L198" s="17"/>
      <c r="M198" s="143">
        <v>9825</v>
      </c>
      <c r="N198" s="143">
        <v>8916</v>
      </c>
      <c r="O198" s="143">
        <v>6397</v>
      </c>
      <c r="P198">
        <v>4759</v>
      </c>
      <c r="Q198" s="144">
        <v>3542.52</v>
      </c>
      <c r="S198" s="15" t="b">
        <v>1</v>
      </c>
      <c r="T198" s="15" t="b">
        <v>1</v>
      </c>
      <c r="U198" s="15" t="b">
        <v>1</v>
      </c>
      <c r="V198" s="15" t="b">
        <v>1</v>
      </c>
    </row>
    <row r="199" spans="1:22" ht="14" hidden="1" x14ac:dyDescent="0.15">
      <c r="A199" s="19">
        <v>62</v>
      </c>
      <c r="B199" s="22"/>
      <c r="C199" s="412">
        <v>13981</v>
      </c>
      <c r="D199" s="412">
        <v>12688</v>
      </c>
      <c r="E199" s="412">
        <v>8862</v>
      </c>
      <c r="F199" s="412">
        <v>6414</v>
      </c>
      <c r="G199" s="142"/>
      <c r="I199" s="17"/>
      <c r="J199" s="17"/>
      <c r="K199" s="17"/>
      <c r="L199" s="17"/>
      <c r="M199" s="143">
        <v>10915</v>
      </c>
      <c r="N199" s="143">
        <v>9905</v>
      </c>
      <c r="O199" s="143">
        <v>7105</v>
      </c>
      <c r="P199">
        <v>5285</v>
      </c>
      <c r="Q199" s="144">
        <v>3934.19</v>
      </c>
      <c r="S199" s="15" t="b">
        <v>1</v>
      </c>
      <c r="T199" s="15" t="b">
        <v>1</v>
      </c>
      <c r="U199" s="15" t="b">
        <v>1</v>
      </c>
      <c r="V199" s="15" t="b">
        <v>1</v>
      </c>
    </row>
    <row r="200" spans="1:22" ht="14" hidden="1" x14ac:dyDescent="0.15">
      <c r="A200" s="19">
        <v>63</v>
      </c>
      <c r="B200" s="22"/>
      <c r="C200" s="412">
        <v>15485</v>
      </c>
      <c r="D200" s="412">
        <v>14052</v>
      </c>
      <c r="E200" s="412">
        <v>9813</v>
      </c>
      <c r="F200" s="412">
        <v>7104</v>
      </c>
      <c r="G200" s="142"/>
      <c r="I200" s="17"/>
      <c r="J200" s="17"/>
      <c r="K200" s="17"/>
      <c r="L200" s="17"/>
      <c r="M200" s="143">
        <v>12089</v>
      </c>
      <c r="N200" s="143">
        <v>10971</v>
      </c>
      <c r="O200" s="143">
        <v>7868</v>
      </c>
      <c r="P200">
        <v>5853</v>
      </c>
      <c r="Q200" s="144">
        <v>4357.66</v>
      </c>
      <c r="S200" s="15" t="b">
        <v>1</v>
      </c>
      <c r="T200" s="15" t="b">
        <v>1</v>
      </c>
      <c r="U200" s="15" t="b">
        <v>1</v>
      </c>
      <c r="V200" s="15" t="b">
        <v>1</v>
      </c>
    </row>
    <row r="201" spans="1:22" ht="14" hidden="1" x14ac:dyDescent="0.15">
      <c r="A201" s="19">
        <v>64</v>
      </c>
      <c r="B201" s="22"/>
      <c r="C201" s="412">
        <v>17092</v>
      </c>
      <c r="D201" s="412">
        <v>15513</v>
      </c>
      <c r="E201" s="412">
        <v>10837</v>
      </c>
      <c r="F201" s="412">
        <v>7843</v>
      </c>
      <c r="G201" s="142"/>
      <c r="I201" s="17"/>
      <c r="J201" s="17"/>
      <c r="K201" s="17"/>
      <c r="L201" s="17"/>
      <c r="M201" s="143">
        <v>13344</v>
      </c>
      <c r="N201" s="143">
        <v>12111</v>
      </c>
      <c r="O201" s="143">
        <v>8688</v>
      </c>
      <c r="P201">
        <v>6462</v>
      </c>
      <c r="Q201" s="144">
        <v>4810.8100000000004</v>
      </c>
      <c r="S201" s="15" t="b">
        <v>1</v>
      </c>
      <c r="T201" s="15" t="b">
        <v>1</v>
      </c>
      <c r="U201" s="15" t="b">
        <v>1</v>
      </c>
      <c r="V201" s="15" t="b">
        <v>1</v>
      </c>
    </row>
    <row r="202" spans="1:22" ht="14" hidden="1" x14ac:dyDescent="0.15">
      <c r="A202" s="19">
        <v>65</v>
      </c>
      <c r="B202" s="22"/>
      <c r="C202" s="412">
        <v>18807</v>
      </c>
      <c r="D202" s="412">
        <v>17066</v>
      </c>
      <c r="E202" s="412">
        <v>11929</v>
      </c>
      <c r="F202" s="412">
        <v>8633</v>
      </c>
      <c r="G202" s="142"/>
      <c r="I202" s="17"/>
      <c r="J202" s="17"/>
      <c r="K202" s="17"/>
      <c r="L202" s="17"/>
      <c r="M202" s="143">
        <v>14683</v>
      </c>
      <c r="N202" s="143">
        <v>13324</v>
      </c>
      <c r="O202" s="143">
        <v>9565</v>
      </c>
      <c r="P202">
        <v>7114</v>
      </c>
      <c r="Q202" s="144">
        <v>5294.7</v>
      </c>
      <c r="S202" s="15" t="b">
        <v>1</v>
      </c>
      <c r="T202" s="15" t="b">
        <v>1</v>
      </c>
      <c r="U202" s="15" t="b">
        <v>1</v>
      </c>
      <c r="V202" s="15" t="b">
        <v>1</v>
      </c>
    </row>
    <row r="203" spans="1:22" ht="14" hidden="1" x14ac:dyDescent="0.15">
      <c r="A203" s="19">
        <v>66</v>
      </c>
      <c r="B203" s="22"/>
      <c r="C203" s="412">
        <v>20627</v>
      </c>
      <c r="D203" s="412">
        <v>18717</v>
      </c>
      <c r="E203" s="412">
        <v>13094</v>
      </c>
      <c r="F203" s="412">
        <v>9477</v>
      </c>
      <c r="G203" s="142"/>
      <c r="I203" s="17"/>
      <c r="J203" s="17"/>
      <c r="K203" s="17"/>
      <c r="L203" s="17"/>
      <c r="M203" s="143">
        <v>16103</v>
      </c>
      <c r="N203" s="143">
        <v>14613</v>
      </c>
      <c r="O203" s="143">
        <v>10499</v>
      </c>
      <c r="P203">
        <v>7810</v>
      </c>
      <c r="Q203" s="144">
        <v>5810.39</v>
      </c>
      <c r="S203" s="15" t="b">
        <v>1</v>
      </c>
      <c r="T203" s="15" t="b">
        <v>1</v>
      </c>
      <c r="U203" s="15" t="b">
        <v>1</v>
      </c>
      <c r="V203" s="15" t="b">
        <v>1</v>
      </c>
    </row>
    <row r="204" spans="1:22" ht="14" hidden="1" x14ac:dyDescent="0.15">
      <c r="A204" s="19">
        <v>67</v>
      </c>
      <c r="B204" s="22"/>
      <c r="C204" s="412">
        <v>22552</v>
      </c>
      <c r="D204" s="412">
        <v>20465</v>
      </c>
      <c r="E204" s="412">
        <v>14331</v>
      </c>
      <c r="F204" s="412">
        <v>10373</v>
      </c>
      <c r="G204" s="142"/>
      <c r="I204" s="17"/>
      <c r="J204" s="17"/>
      <c r="K204" s="17"/>
      <c r="L204" s="17"/>
      <c r="M204" s="143">
        <v>17607</v>
      </c>
      <c r="N204" s="143">
        <v>15977</v>
      </c>
      <c r="O204" s="143">
        <v>11490</v>
      </c>
      <c r="P204">
        <v>8547</v>
      </c>
      <c r="Q204" s="144">
        <v>6355.2300000000005</v>
      </c>
      <c r="S204" s="15" t="b">
        <v>1</v>
      </c>
      <c r="T204" s="15" t="b">
        <v>1</v>
      </c>
      <c r="U204" s="15" t="b">
        <v>1</v>
      </c>
      <c r="V204" s="15" t="b">
        <v>1</v>
      </c>
    </row>
    <row r="205" spans="1:22" ht="14" hidden="1" x14ac:dyDescent="0.15">
      <c r="A205" s="19">
        <v>68</v>
      </c>
      <c r="B205" s="22"/>
      <c r="C205" s="412">
        <v>24581</v>
      </c>
      <c r="D205" s="412">
        <v>22307</v>
      </c>
      <c r="E205" s="412">
        <v>15636</v>
      </c>
      <c r="F205" s="412">
        <v>11315</v>
      </c>
      <c r="G205" s="142"/>
      <c r="I205" s="17"/>
      <c r="J205" s="17"/>
      <c r="K205" s="17"/>
      <c r="L205" s="17"/>
      <c r="M205" s="143">
        <v>19191</v>
      </c>
      <c r="N205" s="143">
        <v>17415</v>
      </c>
      <c r="O205" s="143">
        <v>12537</v>
      </c>
      <c r="P205">
        <v>9325</v>
      </c>
      <c r="Q205" s="144">
        <v>6931.8700000000008</v>
      </c>
      <c r="S205" s="15" t="b">
        <v>1</v>
      </c>
      <c r="T205" s="15" t="b">
        <v>1</v>
      </c>
      <c r="U205" s="15" t="b">
        <v>1</v>
      </c>
      <c r="V205" s="15" t="b">
        <v>1</v>
      </c>
    </row>
    <row r="206" spans="1:22" ht="14" hidden="1" x14ac:dyDescent="0.15">
      <c r="A206" s="19">
        <v>69</v>
      </c>
      <c r="B206" s="22"/>
      <c r="C206" s="412">
        <v>26714</v>
      </c>
      <c r="D206" s="412">
        <v>24246</v>
      </c>
      <c r="E206" s="412">
        <v>17012</v>
      </c>
      <c r="F206" s="412">
        <v>12313</v>
      </c>
      <c r="G206" s="142"/>
      <c r="I206" s="17"/>
      <c r="J206" s="17"/>
      <c r="K206" s="17"/>
      <c r="L206" s="17"/>
      <c r="M206" s="143">
        <v>20857</v>
      </c>
      <c r="N206" s="143">
        <v>18929</v>
      </c>
      <c r="O206" s="143">
        <v>13641</v>
      </c>
      <c r="P206">
        <v>10147</v>
      </c>
      <c r="Q206" s="144">
        <v>7538.1900000000005</v>
      </c>
      <c r="S206" s="15" t="b">
        <v>1</v>
      </c>
      <c r="T206" s="15" t="b">
        <v>1</v>
      </c>
      <c r="U206" s="15" t="b">
        <v>1</v>
      </c>
      <c r="V206" s="15" t="b">
        <v>1</v>
      </c>
    </row>
    <row r="207" spans="1:22" ht="14" hidden="1" x14ac:dyDescent="0.15">
      <c r="A207" s="19">
        <v>70</v>
      </c>
      <c r="B207" s="22"/>
      <c r="C207" s="412">
        <v>28957</v>
      </c>
      <c r="D207" s="412">
        <v>26279</v>
      </c>
      <c r="E207" s="412">
        <v>18461</v>
      </c>
      <c r="F207" s="412">
        <v>13361</v>
      </c>
      <c r="G207" s="142"/>
      <c r="I207" s="17"/>
      <c r="J207" s="17"/>
      <c r="K207" s="17"/>
      <c r="L207" s="17"/>
      <c r="M207" s="143">
        <v>22608</v>
      </c>
      <c r="N207" s="143">
        <v>20516</v>
      </c>
      <c r="O207" s="143">
        <v>14802</v>
      </c>
      <c r="P207">
        <v>11010</v>
      </c>
      <c r="Q207" s="144">
        <v>8176.31</v>
      </c>
      <c r="S207" s="15" t="b">
        <v>1</v>
      </c>
      <c r="T207" s="15" t="b">
        <v>1</v>
      </c>
      <c r="U207" s="15" t="b">
        <v>1</v>
      </c>
      <c r="V207" s="15" t="b">
        <v>1</v>
      </c>
    </row>
    <row r="208" spans="1:22" ht="14" hidden="1" x14ac:dyDescent="0.15">
      <c r="A208" s="19">
        <v>71</v>
      </c>
      <c r="B208" s="22"/>
      <c r="C208" s="412">
        <v>31304</v>
      </c>
      <c r="D208" s="412">
        <v>28408</v>
      </c>
      <c r="E208" s="412">
        <v>19979</v>
      </c>
      <c r="F208" s="412">
        <v>14461</v>
      </c>
      <c r="G208" s="142"/>
      <c r="I208" s="17"/>
      <c r="J208" s="17"/>
      <c r="K208" s="17"/>
      <c r="L208" s="17"/>
      <c r="M208" s="143">
        <v>24440</v>
      </c>
      <c r="N208" s="143">
        <v>22179</v>
      </c>
      <c r="O208" s="143">
        <v>16019</v>
      </c>
      <c r="P208">
        <v>11916</v>
      </c>
      <c r="Q208" s="144">
        <v>8844.11</v>
      </c>
      <c r="S208" s="15" t="b">
        <v>1</v>
      </c>
      <c r="T208" s="15" t="b">
        <v>1</v>
      </c>
      <c r="U208" s="15" t="b">
        <v>1</v>
      </c>
      <c r="V208" s="15" t="b">
        <v>1</v>
      </c>
    </row>
    <row r="209" spans="1:22" ht="14" hidden="1" x14ac:dyDescent="0.15">
      <c r="A209" s="19">
        <v>72</v>
      </c>
      <c r="B209" s="22"/>
      <c r="C209" s="412">
        <v>33755</v>
      </c>
      <c r="D209" s="412">
        <v>30634</v>
      </c>
      <c r="E209" s="412">
        <v>21565</v>
      </c>
      <c r="F209" s="412">
        <v>15609</v>
      </c>
      <c r="G209" s="142"/>
      <c r="I209" s="17"/>
      <c r="J209" s="17"/>
      <c r="K209" s="17"/>
      <c r="L209" s="17"/>
      <c r="M209" s="143">
        <v>26354</v>
      </c>
      <c r="N209" s="143">
        <v>23916</v>
      </c>
      <c r="O209" s="143">
        <v>17291</v>
      </c>
      <c r="P209">
        <v>12862</v>
      </c>
      <c r="Q209" s="144">
        <v>9543.18</v>
      </c>
      <c r="S209" s="15" t="b">
        <v>1</v>
      </c>
      <c r="T209" s="15" t="b">
        <v>1</v>
      </c>
      <c r="U209" s="15" t="b">
        <v>1</v>
      </c>
      <c r="V209" s="15" t="b">
        <v>1</v>
      </c>
    </row>
    <row r="210" spans="1:22" ht="14" hidden="1" x14ac:dyDescent="0.15">
      <c r="A210" s="19">
        <v>73</v>
      </c>
      <c r="B210" s="22"/>
      <c r="C210" s="412">
        <v>36314</v>
      </c>
      <c r="D210" s="412">
        <v>32954</v>
      </c>
      <c r="E210" s="412">
        <v>23225</v>
      </c>
      <c r="F210" s="412">
        <v>16808</v>
      </c>
      <c r="G210" s="142"/>
      <c r="I210" s="17"/>
      <c r="J210" s="17"/>
      <c r="K210" s="17"/>
      <c r="L210" s="17"/>
      <c r="M210" s="143">
        <v>28352</v>
      </c>
      <c r="N210" s="143">
        <v>25728</v>
      </c>
      <c r="O210" s="143">
        <v>18622</v>
      </c>
      <c r="P210">
        <v>13851</v>
      </c>
      <c r="Q210" s="144">
        <v>10271.93</v>
      </c>
      <c r="S210" s="15" t="b">
        <v>1</v>
      </c>
      <c r="T210" s="15" t="b">
        <v>1</v>
      </c>
      <c r="U210" s="15" t="b">
        <v>1</v>
      </c>
      <c r="V210" s="15" t="b">
        <v>1</v>
      </c>
    </row>
    <row r="211" spans="1:22" ht="14" hidden="1" x14ac:dyDescent="0.15">
      <c r="A211" s="19">
        <v>74</v>
      </c>
      <c r="B211" s="22"/>
      <c r="C211" s="412">
        <v>38975</v>
      </c>
      <c r="D211" s="412">
        <v>35371</v>
      </c>
      <c r="E211" s="412">
        <v>24955</v>
      </c>
      <c r="F211" s="412">
        <v>18062</v>
      </c>
      <c r="G211" s="142"/>
      <c r="I211" s="17"/>
      <c r="J211" s="17"/>
      <c r="K211" s="17"/>
      <c r="L211" s="17"/>
      <c r="M211" s="143">
        <v>30429</v>
      </c>
      <c r="N211" s="143">
        <v>27615</v>
      </c>
      <c r="O211" s="143">
        <v>20010</v>
      </c>
      <c r="P211">
        <v>14884</v>
      </c>
      <c r="Q211" s="144">
        <v>11031.95</v>
      </c>
      <c r="S211" s="15" t="b">
        <v>1</v>
      </c>
      <c r="T211" s="15" t="b">
        <v>1</v>
      </c>
      <c r="U211" s="15" t="b">
        <v>1</v>
      </c>
      <c r="V211" s="15" t="b">
        <v>1</v>
      </c>
    </row>
    <row r="212" spans="1:22" ht="14" hidden="1" x14ac:dyDescent="0.15">
      <c r="A212" s="19">
        <v>75</v>
      </c>
      <c r="B212" s="22"/>
      <c r="C212" s="412">
        <v>41744</v>
      </c>
      <c r="D212" s="412">
        <v>37884</v>
      </c>
      <c r="E212" s="412">
        <v>26754</v>
      </c>
      <c r="F212" s="412">
        <v>19362</v>
      </c>
      <c r="G212" s="142"/>
      <c r="I212" s="17"/>
      <c r="J212" s="17"/>
      <c r="K212" s="17"/>
      <c r="L212" s="17"/>
      <c r="M212" s="143">
        <v>32591</v>
      </c>
      <c r="N212" s="143">
        <v>29577</v>
      </c>
      <c r="O212" s="143">
        <v>21453</v>
      </c>
      <c r="P212">
        <v>15957</v>
      </c>
      <c r="Q212" s="144">
        <v>11823.24</v>
      </c>
      <c r="S212" s="15" t="b">
        <v>1</v>
      </c>
      <c r="T212" s="15" t="b">
        <v>1</v>
      </c>
      <c r="U212" s="15" t="b">
        <v>1</v>
      </c>
      <c r="V212" s="15" t="b">
        <v>1</v>
      </c>
    </row>
    <row r="213" spans="1:22" ht="14" hidden="1" x14ac:dyDescent="0.15">
      <c r="A213" s="19">
        <v>76</v>
      </c>
      <c r="B213" s="22"/>
      <c r="C213" s="412">
        <v>41744</v>
      </c>
      <c r="D213" s="412">
        <v>37884</v>
      </c>
      <c r="E213" s="412">
        <v>26754</v>
      </c>
      <c r="F213" s="412">
        <v>19362</v>
      </c>
      <c r="G213" s="142"/>
      <c r="I213" s="17"/>
      <c r="J213" s="17"/>
      <c r="K213" s="17"/>
      <c r="L213" s="17"/>
      <c r="M213" s="143">
        <v>32591</v>
      </c>
      <c r="N213" s="143">
        <v>29577</v>
      </c>
      <c r="O213" s="143">
        <v>21453</v>
      </c>
      <c r="P213">
        <v>15957</v>
      </c>
      <c r="Q213" s="144">
        <v>11823.24</v>
      </c>
      <c r="S213" s="15" t="e">
        <v>#N/A</v>
      </c>
      <c r="T213" s="15" t="e">
        <v>#N/A</v>
      </c>
      <c r="U213" s="15" t="e">
        <v>#N/A</v>
      </c>
      <c r="V213" s="15" t="e">
        <v>#N/A</v>
      </c>
    </row>
    <row r="214" spans="1:22" ht="14" hidden="1" x14ac:dyDescent="0.15">
      <c r="A214" s="19">
        <v>77</v>
      </c>
      <c r="B214" s="22"/>
      <c r="C214" s="412">
        <v>41744</v>
      </c>
      <c r="D214" s="412">
        <v>37884</v>
      </c>
      <c r="E214" s="412">
        <v>26754</v>
      </c>
      <c r="F214" s="412">
        <v>19362</v>
      </c>
      <c r="G214" s="142"/>
      <c r="I214" s="17"/>
      <c r="J214" s="17"/>
      <c r="K214" s="17"/>
      <c r="L214" s="17"/>
      <c r="M214" s="143">
        <v>32591</v>
      </c>
      <c r="N214" s="143">
        <v>29577</v>
      </c>
      <c r="O214" s="143">
        <v>21453</v>
      </c>
      <c r="P214">
        <v>15957</v>
      </c>
      <c r="Q214" s="144">
        <v>11823.24</v>
      </c>
      <c r="S214" s="15" t="e">
        <v>#N/A</v>
      </c>
      <c r="T214" s="15" t="e">
        <v>#N/A</v>
      </c>
      <c r="U214" s="15" t="e">
        <v>#N/A</v>
      </c>
      <c r="V214" s="15" t="e">
        <v>#N/A</v>
      </c>
    </row>
    <row r="215" spans="1:22" ht="14" hidden="1" x14ac:dyDescent="0.15">
      <c r="A215" s="19">
        <v>78</v>
      </c>
      <c r="B215" s="22"/>
      <c r="C215" s="412">
        <v>41744</v>
      </c>
      <c r="D215" s="412">
        <v>37884</v>
      </c>
      <c r="E215" s="412">
        <v>26754</v>
      </c>
      <c r="F215" s="412">
        <v>19362</v>
      </c>
      <c r="G215" s="142"/>
      <c r="I215" s="17"/>
      <c r="J215" s="17"/>
      <c r="K215" s="17"/>
      <c r="L215" s="17"/>
      <c r="M215" s="143">
        <v>32591</v>
      </c>
      <c r="N215" s="143">
        <v>29577</v>
      </c>
      <c r="O215" s="143">
        <v>21453</v>
      </c>
      <c r="P215">
        <v>15957</v>
      </c>
      <c r="Q215" s="144">
        <v>11823.24</v>
      </c>
      <c r="S215" s="15" t="e">
        <v>#N/A</v>
      </c>
      <c r="T215" s="15" t="e">
        <v>#N/A</v>
      </c>
      <c r="U215" s="15" t="e">
        <v>#N/A</v>
      </c>
      <c r="V215" s="15" t="e">
        <v>#N/A</v>
      </c>
    </row>
    <row r="216" spans="1:22" ht="14" hidden="1" x14ac:dyDescent="0.15">
      <c r="A216" s="19">
        <v>79</v>
      </c>
      <c r="B216" s="22"/>
      <c r="C216" s="412">
        <v>41744</v>
      </c>
      <c r="D216" s="412">
        <v>37884</v>
      </c>
      <c r="E216" s="412">
        <v>26754</v>
      </c>
      <c r="F216" s="412">
        <v>19362</v>
      </c>
      <c r="G216" s="142"/>
      <c r="I216" s="17"/>
      <c r="J216" s="17"/>
      <c r="K216" s="17"/>
      <c r="L216" s="17"/>
      <c r="M216" s="143">
        <v>32591</v>
      </c>
      <c r="N216" s="143">
        <v>29577</v>
      </c>
      <c r="O216" s="143">
        <v>21453</v>
      </c>
      <c r="P216">
        <v>15957</v>
      </c>
      <c r="Q216" s="144">
        <v>11823.24</v>
      </c>
      <c r="S216" s="15" t="e">
        <v>#N/A</v>
      </c>
      <c r="T216" s="15" t="e">
        <v>#N/A</v>
      </c>
      <c r="U216" s="15" t="e">
        <v>#N/A</v>
      </c>
      <c r="V216" s="15" t="e">
        <v>#N/A</v>
      </c>
    </row>
    <row r="217" spans="1:22" ht="14" hidden="1" x14ac:dyDescent="0.15">
      <c r="A217" s="19">
        <v>80</v>
      </c>
      <c r="B217" s="22"/>
      <c r="C217" s="412">
        <v>41744</v>
      </c>
      <c r="D217" s="412">
        <v>37884</v>
      </c>
      <c r="E217" s="412">
        <v>26754</v>
      </c>
      <c r="F217" s="412">
        <v>19362</v>
      </c>
      <c r="G217" s="142"/>
      <c r="I217" s="17"/>
      <c r="J217" s="17"/>
      <c r="K217" s="17"/>
      <c r="L217" s="17"/>
      <c r="M217" s="143">
        <v>32591</v>
      </c>
      <c r="N217" s="143">
        <v>29577</v>
      </c>
      <c r="O217" s="143">
        <v>21453</v>
      </c>
      <c r="P217">
        <v>15957</v>
      </c>
      <c r="Q217" s="144">
        <v>11823.24</v>
      </c>
      <c r="S217" s="15" t="e">
        <v>#N/A</v>
      </c>
      <c r="T217" s="15" t="e">
        <v>#N/A</v>
      </c>
      <c r="U217" s="15" t="e">
        <v>#N/A</v>
      </c>
      <c r="V217" s="15" t="e">
        <v>#N/A</v>
      </c>
    </row>
    <row r="218" spans="1:22" ht="14" hidden="1" x14ac:dyDescent="0.15">
      <c r="A218" s="19">
        <v>81</v>
      </c>
      <c r="B218" s="22"/>
      <c r="C218" s="412">
        <v>41744</v>
      </c>
      <c r="D218" s="412">
        <v>37884</v>
      </c>
      <c r="E218" s="412">
        <v>26754</v>
      </c>
      <c r="F218" s="412">
        <v>19362</v>
      </c>
      <c r="G218" s="142"/>
      <c r="I218" s="17"/>
      <c r="J218" s="17"/>
      <c r="K218" s="17"/>
      <c r="L218" s="17"/>
      <c r="M218" s="143">
        <v>32591</v>
      </c>
      <c r="N218" s="143">
        <v>29577</v>
      </c>
      <c r="O218" s="143">
        <v>21453</v>
      </c>
      <c r="P218">
        <v>15957</v>
      </c>
      <c r="Q218" s="144">
        <v>11823.24</v>
      </c>
      <c r="S218" s="15" t="e">
        <v>#N/A</v>
      </c>
      <c r="T218" s="15" t="e">
        <v>#N/A</v>
      </c>
      <c r="U218" s="15" t="e">
        <v>#N/A</v>
      </c>
      <c r="V218" s="15" t="e">
        <v>#N/A</v>
      </c>
    </row>
    <row r="219" spans="1:22" ht="14" hidden="1" x14ac:dyDescent="0.15">
      <c r="A219" s="19">
        <v>82</v>
      </c>
      <c r="B219" s="22"/>
      <c r="C219" s="412">
        <v>41744</v>
      </c>
      <c r="D219" s="412">
        <v>37884</v>
      </c>
      <c r="E219" s="412">
        <v>26754</v>
      </c>
      <c r="F219" s="412">
        <v>19362</v>
      </c>
      <c r="G219" s="142"/>
      <c r="I219" s="17"/>
      <c r="J219" s="17"/>
      <c r="K219" s="17"/>
      <c r="L219" s="17"/>
      <c r="M219" s="143">
        <v>32591</v>
      </c>
      <c r="N219" s="143">
        <v>29577</v>
      </c>
      <c r="O219" s="143">
        <v>21453</v>
      </c>
      <c r="P219">
        <v>15957</v>
      </c>
      <c r="Q219" s="144">
        <v>11823.24</v>
      </c>
      <c r="S219" s="15" t="e">
        <v>#N/A</v>
      </c>
      <c r="T219" s="15" t="e">
        <v>#N/A</v>
      </c>
      <c r="U219" s="15" t="e">
        <v>#N/A</v>
      </c>
      <c r="V219" s="15" t="e">
        <v>#N/A</v>
      </c>
    </row>
    <row r="220" spans="1:22" ht="14" hidden="1" x14ac:dyDescent="0.15">
      <c r="A220" s="19">
        <v>83</v>
      </c>
      <c r="B220" s="22"/>
      <c r="C220" s="412">
        <v>41744</v>
      </c>
      <c r="D220" s="412">
        <v>37884</v>
      </c>
      <c r="E220" s="412">
        <v>26754</v>
      </c>
      <c r="F220" s="412">
        <v>19362</v>
      </c>
      <c r="G220" s="142"/>
      <c r="I220" s="17"/>
      <c r="J220" s="17"/>
      <c r="K220" s="17"/>
      <c r="L220" s="17"/>
      <c r="M220" s="143">
        <v>32591</v>
      </c>
      <c r="N220" s="143">
        <v>29577</v>
      </c>
      <c r="O220" s="143">
        <v>21453</v>
      </c>
      <c r="P220">
        <v>15957</v>
      </c>
      <c r="Q220" s="144">
        <v>11823.24</v>
      </c>
      <c r="S220" s="15" t="e">
        <v>#N/A</v>
      </c>
      <c r="T220" s="15" t="e">
        <v>#N/A</v>
      </c>
      <c r="U220" s="15" t="e">
        <v>#N/A</v>
      </c>
      <c r="V220" s="15" t="e">
        <v>#N/A</v>
      </c>
    </row>
    <row r="221" spans="1:22" ht="14" hidden="1" x14ac:dyDescent="0.15">
      <c r="A221" s="19">
        <v>84</v>
      </c>
      <c r="B221" s="22" t="s">
        <v>3</v>
      </c>
      <c r="C221" s="412">
        <v>41744</v>
      </c>
      <c r="D221" s="412">
        <v>37884</v>
      </c>
      <c r="E221" s="412">
        <v>26754</v>
      </c>
      <c r="F221" s="412">
        <v>19362</v>
      </c>
      <c r="G221" s="142"/>
      <c r="I221" s="17"/>
      <c r="J221" s="17"/>
      <c r="K221" s="17"/>
      <c r="L221" s="17"/>
      <c r="M221" s="143">
        <v>32591</v>
      </c>
      <c r="N221" s="143">
        <v>29577</v>
      </c>
      <c r="O221" s="143">
        <v>21453</v>
      </c>
      <c r="P221">
        <v>15957</v>
      </c>
      <c r="Q221" s="144">
        <v>11823.24</v>
      </c>
      <c r="S221" s="15" t="e">
        <v>#N/A</v>
      </c>
      <c r="T221" s="15" t="e">
        <v>#N/A</v>
      </c>
      <c r="U221" s="15" t="e">
        <v>#N/A</v>
      </c>
      <c r="V221" s="15" t="e">
        <v>#N/A</v>
      </c>
    </row>
    <row r="222" spans="1:22" ht="14" hidden="1" x14ac:dyDescent="0.15">
      <c r="A222" s="19">
        <v>1</v>
      </c>
      <c r="B222" s="22" t="s">
        <v>4</v>
      </c>
      <c r="C222" s="412">
        <v>2139</v>
      </c>
      <c r="D222" s="412">
        <v>1943</v>
      </c>
      <c r="E222" s="412">
        <v>1453</v>
      </c>
      <c r="F222" s="412">
        <v>1053</v>
      </c>
      <c r="G222" s="142"/>
      <c r="I222" s="17"/>
      <c r="J222" s="17"/>
      <c r="K222" s="17"/>
      <c r="L222" s="17"/>
      <c r="M222" s="141">
        <v>1669</v>
      </c>
      <c r="N222" s="141">
        <v>1515</v>
      </c>
      <c r="O222" s="141">
        <v>1164</v>
      </c>
      <c r="P222">
        <v>866</v>
      </c>
      <c r="Q222" s="144">
        <v>625.93000000000006</v>
      </c>
      <c r="S222" s="15" t="b">
        <v>1</v>
      </c>
      <c r="T222" s="15" t="b">
        <v>1</v>
      </c>
      <c r="U222" s="15" t="b">
        <v>1</v>
      </c>
      <c r="V222" s="15" t="b">
        <v>1</v>
      </c>
    </row>
    <row r="223" spans="1:22" ht="14" hidden="1" x14ac:dyDescent="0.15">
      <c r="A223" s="19">
        <v>2</v>
      </c>
      <c r="B223" s="22" t="s">
        <v>1</v>
      </c>
      <c r="C223" s="412">
        <v>3638</v>
      </c>
      <c r="D223" s="412">
        <v>3300</v>
      </c>
      <c r="E223" s="412">
        <v>2469</v>
      </c>
      <c r="F223" s="412">
        <v>1789</v>
      </c>
      <c r="G223" s="142"/>
      <c r="I223" s="17"/>
      <c r="J223" s="17"/>
      <c r="K223" s="17"/>
      <c r="L223" s="17"/>
      <c r="M223" s="143">
        <v>2840</v>
      </c>
      <c r="N223" s="143">
        <v>2576</v>
      </c>
      <c r="O223" s="143">
        <v>1979</v>
      </c>
      <c r="P223">
        <v>1473</v>
      </c>
      <c r="Q223" s="144">
        <v>1064.24</v>
      </c>
      <c r="S223" s="15" t="b">
        <v>1</v>
      </c>
      <c r="T223" s="15" t="b">
        <v>1</v>
      </c>
      <c r="U223" s="15" t="b">
        <v>1</v>
      </c>
      <c r="V223" s="15" t="b">
        <v>1</v>
      </c>
    </row>
    <row r="224" spans="1:22" ht="14" hidden="1" x14ac:dyDescent="0.15">
      <c r="A224" s="19">
        <v>3</v>
      </c>
      <c r="B224" s="22" t="s">
        <v>5</v>
      </c>
      <c r="C224" s="412">
        <v>5134</v>
      </c>
      <c r="D224" s="412">
        <v>4661</v>
      </c>
      <c r="E224" s="412">
        <v>3484</v>
      </c>
      <c r="F224" s="412">
        <v>2522</v>
      </c>
      <c r="G224" s="142"/>
      <c r="I224" s="17"/>
      <c r="J224" s="17"/>
      <c r="K224" s="17"/>
      <c r="L224" s="17"/>
      <c r="M224" s="143">
        <v>4007</v>
      </c>
      <c r="N224" s="143">
        <v>3638</v>
      </c>
      <c r="O224" s="143">
        <v>2792</v>
      </c>
      <c r="P224">
        <v>2077</v>
      </c>
      <c r="Q224" s="144">
        <v>1502.5500000000002</v>
      </c>
      <c r="S224" s="15" t="b">
        <v>1</v>
      </c>
      <c r="T224" s="15" t="b">
        <v>1</v>
      </c>
      <c r="U224" s="15" t="b">
        <v>1</v>
      </c>
      <c r="V224" s="15" t="b">
        <v>1</v>
      </c>
    </row>
    <row r="225" spans="1:7" hidden="1" x14ac:dyDescent="0.15">
      <c r="A225" s="19"/>
      <c r="B225" s="23"/>
      <c r="C225" s="24"/>
      <c r="D225" s="24"/>
      <c r="E225" s="24"/>
      <c r="F225" s="24"/>
      <c r="G225" s="24"/>
    </row>
    <row r="226" spans="1:7" ht="18" hidden="1" x14ac:dyDescent="0.2">
      <c r="A226" s="498" t="s">
        <v>18</v>
      </c>
      <c r="B226" s="499"/>
      <c r="C226" s="499"/>
      <c r="D226" s="499"/>
      <c r="E226" s="499"/>
      <c r="F226" s="499"/>
      <c r="G226" s="499"/>
    </row>
    <row r="227" spans="1:7" hidden="1" x14ac:dyDescent="0.15">
      <c r="A227" s="494" t="s">
        <v>0</v>
      </c>
      <c r="B227" s="495"/>
      <c r="C227" s="495"/>
      <c r="D227" s="495"/>
      <c r="E227" s="495"/>
      <c r="F227" s="495"/>
      <c r="G227" s="495"/>
    </row>
    <row r="228" spans="1:7" hidden="1" x14ac:dyDescent="0.15">
      <c r="A228" s="19" t="s">
        <v>2</v>
      </c>
      <c r="B228" s="20" t="s">
        <v>2</v>
      </c>
      <c r="C228" s="65">
        <v>2000</v>
      </c>
      <c r="D228" s="65">
        <v>3500</v>
      </c>
      <c r="E228" s="69">
        <v>5000</v>
      </c>
      <c r="F228" s="21"/>
      <c r="G228" s="21"/>
    </row>
    <row r="229" spans="1:7" hidden="1" x14ac:dyDescent="0.15">
      <c r="A229" s="19">
        <v>18</v>
      </c>
      <c r="B229" s="22"/>
      <c r="C229" s="26">
        <f t="shared" ref="C229:G229" si="70">+C155*$K$2</f>
        <v>443.61333333333334</v>
      </c>
      <c r="D229" s="26">
        <f t="shared" si="70"/>
        <v>402.73333333333335</v>
      </c>
      <c r="E229" s="26">
        <f t="shared" si="70"/>
        <v>301.28000000000003</v>
      </c>
      <c r="F229" s="26">
        <f t="shared" si="70"/>
        <v>217.93333333333334</v>
      </c>
      <c r="G229" s="26">
        <f t="shared" si="70"/>
        <v>0</v>
      </c>
    </row>
    <row r="230" spans="1:7" hidden="1" x14ac:dyDescent="0.15">
      <c r="A230" s="19">
        <v>19</v>
      </c>
      <c r="B230" s="22"/>
      <c r="C230" s="26">
        <f t="shared" ref="C230:G230" si="71">+C156*$K$2</f>
        <v>449.21333333333337</v>
      </c>
      <c r="D230" s="26">
        <f t="shared" si="71"/>
        <v>407.68</v>
      </c>
      <c r="E230" s="26">
        <f t="shared" si="71"/>
        <v>303.98666666666668</v>
      </c>
      <c r="F230" s="26">
        <f t="shared" si="71"/>
        <v>219.98666666666668</v>
      </c>
      <c r="G230" s="26">
        <f t="shared" si="71"/>
        <v>0</v>
      </c>
    </row>
    <row r="231" spans="1:7" hidden="1" x14ac:dyDescent="0.15">
      <c r="A231" s="19">
        <v>20</v>
      </c>
      <c r="B231" s="22"/>
      <c r="C231" s="26">
        <f t="shared" ref="C231:G231" si="72">+C157*$K$2</f>
        <v>454.72</v>
      </c>
      <c r="D231" s="26">
        <f t="shared" si="72"/>
        <v>412.62666666666667</v>
      </c>
      <c r="E231" s="26">
        <f t="shared" si="72"/>
        <v>307.16000000000003</v>
      </c>
      <c r="F231" s="26">
        <f t="shared" si="72"/>
        <v>222.32000000000002</v>
      </c>
      <c r="G231" s="26">
        <f t="shared" si="72"/>
        <v>0</v>
      </c>
    </row>
    <row r="232" spans="1:7" hidden="1" x14ac:dyDescent="0.15">
      <c r="A232" s="19">
        <v>21</v>
      </c>
      <c r="B232" s="22"/>
      <c r="C232" s="26">
        <f t="shared" ref="C232:G232" si="73">+C158*$K$2</f>
        <v>460.50666666666666</v>
      </c>
      <c r="D232" s="26">
        <f t="shared" si="73"/>
        <v>417.76</v>
      </c>
      <c r="E232" s="26">
        <f t="shared" si="73"/>
        <v>310.33333333333337</v>
      </c>
      <c r="F232" s="26">
        <f t="shared" si="73"/>
        <v>224.65333333333334</v>
      </c>
      <c r="G232" s="26">
        <f t="shared" si="73"/>
        <v>0</v>
      </c>
    </row>
    <row r="233" spans="1:7" hidden="1" x14ac:dyDescent="0.15">
      <c r="A233" s="19">
        <v>22</v>
      </c>
      <c r="B233" s="22"/>
      <c r="C233" s="26">
        <f t="shared" ref="C233:G233" si="74">+C159*$K$2</f>
        <v>466.29333333333335</v>
      </c>
      <c r="D233" s="26">
        <f t="shared" si="74"/>
        <v>423.45333333333338</v>
      </c>
      <c r="E233" s="26">
        <f t="shared" si="74"/>
        <v>313.50666666666666</v>
      </c>
      <c r="F233" s="26">
        <f t="shared" si="74"/>
        <v>227.08</v>
      </c>
      <c r="G233" s="26">
        <f t="shared" si="74"/>
        <v>0</v>
      </c>
    </row>
    <row r="234" spans="1:7" hidden="1" x14ac:dyDescent="0.15">
      <c r="A234" s="19">
        <v>23</v>
      </c>
      <c r="B234" s="22"/>
      <c r="C234" s="26">
        <f t="shared" ref="C234:G234" si="75">+C160*$K$2</f>
        <v>472.54666666666668</v>
      </c>
      <c r="D234" s="26">
        <f t="shared" si="75"/>
        <v>428.96000000000004</v>
      </c>
      <c r="E234" s="26">
        <f t="shared" si="75"/>
        <v>316.86666666666667</v>
      </c>
      <c r="F234" s="26">
        <f t="shared" si="75"/>
        <v>229.41333333333336</v>
      </c>
      <c r="G234" s="26">
        <f t="shared" si="75"/>
        <v>0</v>
      </c>
    </row>
    <row r="235" spans="1:7" hidden="1" x14ac:dyDescent="0.15">
      <c r="A235" s="19">
        <v>24</v>
      </c>
      <c r="B235" s="22"/>
      <c r="C235" s="26">
        <f t="shared" ref="C235:G235" si="76">+C161*$K$2</f>
        <v>479.08000000000004</v>
      </c>
      <c r="D235" s="26">
        <f t="shared" si="76"/>
        <v>434.74666666666667</v>
      </c>
      <c r="E235" s="26">
        <f t="shared" si="76"/>
        <v>320.41333333333336</v>
      </c>
      <c r="F235" s="26">
        <f t="shared" si="76"/>
        <v>231.93333333333334</v>
      </c>
      <c r="G235" s="26">
        <f t="shared" si="76"/>
        <v>0</v>
      </c>
    </row>
    <row r="236" spans="1:7" hidden="1" x14ac:dyDescent="0.15">
      <c r="A236" s="19">
        <v>25</v>
      </c>
      <c r="B236" s="22"/>
      <c r="C236" s="26">
        <f t="shared" ref="C236:G236" si="77">+C162*$K$2</f>
        <v>485.61333333333334</v>
      </c>
      <c r="D236" s="26">
        <f t="shared" si="77"/>
        <v>440.62666666666667</v>
      </c>
      <c r="E236" s="26">
        <f t="shared" si="77"/>
        <v>323.96000000000004</v>
      </c>
      <c r="F236" s="26">
        <f t="shared" si="77"/>
        <v>234.45333333333335</v>
      </c>
      <c r="G236" s="26">
        <f t="shared" si="77"/>
        <v>0</v>
      </c>
    </row>
    <row r="237" spans="1:7" hidden="1" x14ac:dyDescent="0.15">
      <c r="A237" s="19">
        <v>26</v>
      </c>
      <c r="B237" s="22"/>
      <c r="C237" s="26">
        <f t="shared" ref="C237:G237" si="78">+C163*$K$2</f>
        <v>495.13333333333338</v>
      </c>
      <c r="D237" s="26">
        <f t="shared" si="78"/>
        <v>449.49333333333334</v>
      </c>
      <c r="E237" s="26">
        <f t="shared" si="78"/>
        <v>329.56</v>
      </c>
      <c r="F237" s="26">
        <f t="shared" si="78"/>
        <v>238.46666666666667</v>
      </c>
      <c r="G237" s="26">
        <f t="shared" si="78"/>
        <v>0</v>
      </c>
    </row>
    <row r="238" spans="1:7" hidden="1" x14ac:dyDescent="0.15">
      <c r="A238" s="19">
        <v>27</v>
      </c>
      <c r="B238" s="22"/>
      <c r="C238" s="26">
        <f t="shared" ref="C238:G238" si="79">+C164*$K$2</f>
        <v>504.93333333333334</v>
      </c>
      <c r="D238" s="26">
        <f t="shared" si="79"/>
        <v>458.45333333333338</v>
      </c>
      <c r="E238" s="26">
        <f t="shared" si="79"/>
        <v>335.06666666666666</v>
      </c>
      <c r="F238" s="26">
        <f t="shared" si="79"/>
        <v>242.57333333333335</v>
      </c>
      <c r="G238" s="26">
        <f t="shared" si="79"/>
        <v>0</v>
      </c>
    </row>
    <row r="239" spans="1:7" hidden="1" x14ac:dyDescent="0.15">
      <c r="A239" s="19">
        <v>28</v>
      </c>
      <c r="B239" s="22"/>
      <c r="C239" s="26">
        <f t="shared" ref="C239:G239" si="80">+C165*$K$2</f>
        <v>515.29333333333341</v>
      </c>
      <c r="D239" s="26">
        <f t="shared" si="80"/>
        <v>467.69333333333333</v>
      </c>
      <c r="E239" s="26">
        <f t="shared" si="80"/>
        <v>340.85333333333335</v>
      </c>
      <c r="F239" s="26">
        <f t="shared" si="80"/>
        <v>246.77333333333334</v>
      </c>
      <c r="G239" s="26">
        <f t="shared" si="80"/>
        <v>0</v>
      </c>
    </row>
    <row r="240" spans="1:7" hidden="1" x14ac:dyDescent="0.15">
      <c r="A240" s="19">
        <v>29</v>
      </c>
      <c r="B240" s="22"/>
      <c r="C240" s="26">
        <f t="shared" ref="C240:G240" si="81">+C166*$K$2</f>
        <v>526.12</v>
      </c>
      <c r="D240" s="26">
        <f t="shared" si="81"/>
        <v>477.40000000000003</v>
      </c>
      <c r="E240" s="26">
        <f t="shared" si="81"/>
        <v>347.01333333333332</v>
      </c>
      <c r="F240" s="26">
        <f t="shared" si="81"/>
        <v>251.25333333333336</v>
      </c>
      <c r="G240" s="26">
        <f t="shared" si="81"/>
        <v>0</v>
      </c>
    </row>
    <row r="241" spans="1:7" hidden="1" x14ac:dyDescent="0.15">
      <c r="A241" s="19">
        <v>30</v>
      </c>
      <c r="B241" s="22"/>
      <c r="C241" s="26">
        <f t="shared" ref="C241:G241" si="82">+C167*$K$2</f>
        <v>537.22666666666669</v>
      </c>
      <c r="D241" s="26">
        <f t="shared" si="82"/>
        <v>487.76000000000005</v>
      </c>
      <c r="E241" s="26">
        <f t="shared" si="82"/>
        <v>353.54666666666668</v>
      </c>
      <c r="F241" s="26">
        <f t="shared" si="82"/>
        <v>256.01333333333332</v>
      </c>
      <c r="G241" s="26">
        <f t="shared" si="82"/>
        <v>0</v>
      </c>
    </row>
    <row r="242" spans="1:7" hidden="1" x14ac:dyDescent="0.15">
      <c r="A242" s="19">
        <v>31</v>
      </c>
      <c r="B242" s="22"/>
      <c r="C242" s="26">
        <f t="shared" ref="C242:G242" si="83">+C168*$K$2</f>
        <v>548.61333333333334</v>
      </c>
      <c r="D242" s="26">
        <f t="shared" si="83"/>
        <v>498.0266666666667</v>
      </c>
      <c r="E242" s="26">
        <f t="shared" si="83"/>
        <v>360.26666666666671</v>
      </c>
      <c r="F242" s="26">
        <f t="shared" si="83"/>
        <v>260.77333333333337</v>
      </c>
      <c r="G242" s="26">
        <f t="shared" si="83"/>
        <v>0</v>
      </c>
    </row>
    <row r="243" spans="1:7" hidden="1" x14ac:dyDescent="0.15">
      <c r="A243" s="19">
        <v>32</v>
      </c>
      <c r="B243" s="22"/>
      <c r="C243" s="26">
        <f t="shared" ref="C243:G243" si="84">+C169*$K$2</f>
        <v>560.65333333333331</v>
      </c>
      <c r="D243" s="26">
        <f t="shared" si="84"/>
        <v>508.85333333333335</v>
      </c>
      <c r="E243" s="26">
        <f t="shared" si="84"/>
        <v>367.08000000000004</v>
      </c>
      <c r="F243" s="26">
        <f t="shared" si="84"/>
        <v>265.72000000000003</v>
      </c>
      <c r="G243" s="26">
        <f t="shared" si="84"/>
        <v>0</v>
      </c>
    </row>
    <row r="244" spans="1:7" hidden="1" x14ac:dyDescent="0.15">
      <c r="A244" s="19">
        <v>33</v>
      </c>
      <c r="B244" s="22"/>
      <c r="C244" s="26">
        <f t="shared" ref="C244:G244" si="85">+C170*$K$2</f>
        <v>572.88</v>
      </c>
      <c r="D244" s="26">
        <f t="shared" si="85"/>
        <v>520.0533333333334</v>
      </c>
      <c r="E244" s="26">
        <f t="shared" si="85"/>
        <v>374.45333333333338</v>
      </c>
      <c r="F244" s="26">
        <f t="shared" si="85"/>
        <v>270.94666666666666</v>
      </c>
      <c r="G244" s="26">
        <f t="shared" si="85"/>
        <v>0</v>
      </c>
    </row>
    <row r="245" spans="1:7" hidden="1" x14ac:dyDescent="0.15">
      <c r="A245" s="19">
        <v>34</v>
      </c>
      <c r="B245" s="22"/>
      <c r="C245" s="26">
        <f t="shared" ref="C245:G245" si="86">+C171*$K$2</f>
        <v>585.66666666666674</v>
      </c>
      <c r="D245" s="26">
        <f t="shared" si="86"/>
        <v>531.44000000000005</v>
      </c>
      <c r="E245" s="26">
        <f t="shared" si="86"/>
        <v>381.73333333333335</v>
      </c>
      <c r="F245" s="26">
        <f t="shared" si="86"/>
        <v>276.36</v>
      </c>
      <c r="G245" s="26">
        <f t="shared" si="86"/>
        <v>0</v>
      </c>
    </row>
    <row r="246" spans="1:7" hidden="1" x14ac:dyDescent="0.15">
      <c r="A246" s="19">
        <v>35</v>
      </c>
      <c r="B246" s="22"/>
      <c r="C246" s="26">
        <f t="shared" ref="C246:G246" si="87">+C172*$K$2</f>
        <v>598.64</v>
      </c>
      <c r="D246" s="26">
        <f t="shared" si="87"/>
        <v>543.48</v>
      </c>
      <c r="E246" s="26">
        <f t="shared" si="87"/>
        <v>389.76</v>
      </c>
      <c r="F246" s="26">
        <f t="shared" si="87"/>
        <v>282.1466666666667</v>
      </c>
      <c r="G246" s="26">
        <f t="shared" si="87"/>
        <v>0</v>
      </c>
    </row>
    <row r="247" spans="1:7" hidden="1" x14ac:dyDescent="0.15">
      <c r="A247" s="19">
        <v>36</v>
      </c>
      <c r="B247" s="22"/>
      <c r="C247" s="26">
        <f t="shared" ref="C247:G247" si="88">+C173*$K$2</f>
        <v>612.26666666666665</v>
      </c>
      <c r="D247" s="26">
        <f t="shared" si="88"/>
        <v>555.70666666666671</v>
      </c>
      <c r="E247" s="26">
        <f t="shared" si="88"/>
        <v>397.88</v>
      </c>
      <c r="F247" s="26">
        <f t="shared" si="88"/>
        <v>287.93333333333334</v>
      </c>
      <c r="G247" s="26">
        <f t="shared" si="88"/>
        <v>0</v>
      </c>
    </row>
    <row r="248" spans="1:7" hidden="1" x14ac:dyDescent="0.15">
      <c r="A248" s="19">
        <v>37</v>
      </c>
      <c r="B248" s="22"/>
      <c r="C248" s="26">
        <f t="shared" ref="C248:G248" si="89">+C174*$K$2</f>
        <v>626.1733333333334</v>
      </c>
      <c r="D248" s="26">
        <f t="shared" si="89"/>
        <v>568.21333333333337</v>
      </c>
      <c r="E248" s="26">
        <f t="shared" si="89"/>
        <v>406.09333333333336</v>
      </c>
      <c r="F248" s="26">
        <f t="shared" si="89"/>
        <v>293.90666666666669</v>
      </c>
      <c r="G248" s="26">
        <f t="shared" si="89"/>
        <v>0</v>
      </c>
    </row>
    <row r="249" spans="1:7" hidden="1" x14ac:dyDescent="0.15">
      <c r="A249" s="19">
        <v>38</v>
      </c>
      <c r="B249" s="22"/>
      <c r="C249" s="26">
        <f t="shared" ref="C249:G249" si="90">+C175*$K$2</f>
        <v>640.36</v>
      </c>
      <c r="D249" s="26">
        <f t="shared" si="90"/>
        <v>581.37333333333333</v>
      </c>
      <c r="E249" s="26">
        <f t="shared" si="90"/>
        <v>414.68</v>
      </c>
      <c r="F249" s="26">
        <f t="shared" si="90"/>
        <v>300.06666666666666</v>
      </c>
      <c r="G249" s="26">
        <f t="shared" si="90"/>
        <v>0</v>
      </c>
    </row>
    <row r="250" spans="1:7" hidden="1" x14ac:dyDescent="0.15">
      <c r="A250" s="19">
        <v>39</v>
      </c>
      <c r="B250" s="22"/>
      <c r="C250" s="26">
        <f t="shared" ref="C250:G250" si="91">+C176*$K$2</f>
        <v>655.20000000000005</v>
      </c>
      <c r="D250" s="26">
        <f t="shared" si="91"/>
        <v>594.72</v>
      </c>
      <c r="E250" s="26">
        <f t="shared" si="91"/>
        <v>423.36</v>
      </c>
      <c r="F250" s="26">
        <f t="shared" si="91"/>
        <v>306.50666666666666</v>
      </c>
      <c r="G250" s="26">
        <f t="shared" si="91"/>
        <v>0</v>
      </c>
    </row>
    <row r="251" spans="1:7" hidden="1" x14ac:dyDescent="0.15">
      <c r="A251" s="19">
        <v>40</v>
      </c>
      <c r="B251" s="22"/>
      <c r="C251" s="26">
        <f t="shared" ref="C251:G251" si="92">+C177*$K$2</f>
        <v>670.13333333333333</v>
      </c>
      <c r="D251" s="26">
        <f t="shared" si="92"/>
        <v>608.34666666666669</v>
      </c>
      <c r="E251" s="26">
        <f t="shared" si="92"/>
        <v>432.32</v>
      </c>
      <c r="F251" s="26">
        <f t="shared" si="92"/>
        <v>312.85333333333335</v>
      </c>
      <c r="G251" s="26">
        <f t="shared" si="92"/>
        <v>0</v>
      </c>
    </row>
    <row r="252" spans="1:7" hidden="1" x14ac:dyDescent="0.15">
      <c r="A252" s="19">
        <v>41</v>
      </c>
      <c r="B252" s="22"/>
      <c r="C252" s="26">
        <f t="shared" ref="C252:G252" si="93">+C178*$K$2</f>
        <v>685.72</v>
      </c>
      <c r="D252" s="26">
        <f t="shared" si="93"/>
        <v>622.25333333333333</v>
      </c>
      <c r="E252" s="26">
        <f t="shared" si="93"/>
        <v>441.56</v>
      </c>
      <c r="F252" s="26">
        <f t="shared" si="93"/>
        <v>319.57333333333332</v>
      </c>
      <c r="G252" s="26">
        <f t="shared" si="93"/>
        <v>0</v>
      </c>
    </row>
    <row r="253" spans="1:7" hidden="1" x14ac:dyDescent="0.15">
      <c r="A253" s="19">
        <v>42</v>
      </c>
      <c r="B253" s="22"/>
      <c r="C253" s="26">
        <f t="shared" ref="C253:G253" si="94">+C179*$K$2</f>
        <v>701.30666666666673</v>
      </c>
      <c r="D253" s="26">
        <f t="shared" si="94"/>
        <v>636.53333333333342</v>
      </c>
      <c r="E253" s="26">
        <f t="shared" si="94"/>
        <v>451.26666666666671</v>
      </c>
      <c r="F253" s="26">
        <f t="shared" si="94"/>
        <v>326.57333333333332</v>
      </c>
      <c r="G253" s="26">
        <f t="shared" si="94"/>
        <v>0</v>
      </c>
    </row>
    <row r="254" spans="1:7" hidden="1" x14ac:dyDescent="0.15">
      <c r="A254" s="19">
        <v>43</v>
      </c>
      <c r="B254" s="22"/>
      <c r="C254" s="26">
        <f t="shared" ref="C254:G254" si="95">+C180*$K$2</f>
        <v>717.82666666666671</v>
      </c>
      <c r="D254" s="26">
        <f t="shared" si="95"/>
        <v>651.28000000000009</v>
      </c>
      <c r="E254" s="26">
        <f t="shared" si="95"/>
        <v>461.16</v>
      </c>
      <c r="F254" s="26">
        <f t="shared" si="95"/>
        <v>333.94666666666666</v>
      </c>
      <c r="G254" s="26">
        <f t="shared" si="95"/>
        <v>0</v>
      </c>
    </row>
    <row r="255" spans="1:7" hidden="1" x14ac:dyDescent="0.15">
      <c r="A255" s="19">
        <v>44</v>
      </c>
      <c r="B255" s="22"/>
      <c r="C255" s="26">
        <f t="shared" ref="C255:G255" si="96">+C181*$K$2</f>
        <v>734.16000000000008</v>
      </c>
      <c r="D255" s="26">
        <f t="shared" si="96"/>
        <v>666.4</v>
      </c>
      <c r="E255" s="26">
        <f t="shared" si="96"/>
        <v>471.33333333333337</v>
      </c>
      <c r="F255" s="26">
        <f t="shared" si="96"/>
        <v>341.22666666666669</v>
      </c>
      <c r="G255" s="26">
        <f t="shared" si="96"/>
        <v>0</v>
      </c>
    </row>
    <row r="256" spans="1:7" hidden="1" x14ac:dyDescent="0.15">
      <c r="A256" s="19">
        <v>45</v>
      </c>
      <c r="B256" s="22"/>
      <c r="C256" s="26">
        <f t="shared" ref="C256:G256" si="97">+C182*$K$2</f>
        <v>751.33333333333337</v>
      </c>
      <c r="D256" s="26">
        <f t="shared" si="97"/>
        <v>682.08</v>
      </c>
      <c r="E256" s="26">
        <f t="shared" si="97"/>
        <v>481.78666666666669</v>
      </c>
      <c r="F256" s="26">
        <f t="shared" si="97"/>
        <v>348.78666666666669</v>
      </c>
      <c r="G256" s="26">
        <f t="shared" si="97"/>
        <v>0</v>
      </c>
    </row>
    <row r="257" spans="1:7" hidden="1" x14ac:dyDescent="0.15">
      <c r="A257" s="19">
        <v>46</v>
      </c>
      <c r="B257" s="22"/>
      <c r="C257" s="26">
        <f t="shared" ref="C257:G257" si="98">+C183*$K$2</f>
        <v>768.88</v>
      </c>
      <c r="D257" s="26">
        <f t="shared" si="98"/>
        <v>697.76</v>
      </c>
      <c r="E257" s="26">
        <f t="shared" si="98"/>
        <v>492.42666666666668</v>
      </c>
      <c r="F257" s="26">
        <f t="shared" si="98"/>
        <v>356.34666666666669</v>
      </c>
      <c r="G257" s="26">
        <f t="shared" si="98"/>
        <v>0</v>
      </c>
    </row>
    <row r="258" spans="1:7" hidden="1" x14ac:dyDescent="0.15">
      <c r="A258" s="19">
        <v>47</v>
      </c>
      <c r="B258" s="22"/>
      <c r="C258" s="26">
        <f t="shared" ref="C258:G258" si="99">+C184*$K$2</f>
        <v>786.70666666666671</v>
      </c>
      <c r="D258" s="26">
        <f t="shared" si="99"/>
        <v>713.81333333333339</v>
      </c>
      <c r="E258" s="26">
        <f t="shared" si="99"/>
        <v>503.44</v>
      </c>
      <c r="F258" s="26">
        <f t="shared" si="99"/>
        <v>364.4666666666667</v>
      </c>
      <c r="G258" s="26">
        <f t="shared" si="99"/>
        <v>0</v>
      </c>
    </row>
    <row r="259" spans="1:7" hidden="1" x14ac:dyDescent="0.15">
      <c r="A259" s="19">
        <v>48</v>
      </c>
      <c r="B259" s="22"/>
      <c r="C259" s="26">
        <f t="shared" ref="C259:G259" si="100">+C185*$K$2</f>
        <v>804.81333333333339</v>
      </c>
      <c r="D259" s="26">
        <f t="shared" si="100"/>
        <v>730.33333333333337</v>
      </c>
      <c r="E259" s="26">
        <f t="shared" si="100"/>
        <v>514.54666666666674</v>
      </c>
      <c r="F259" s="26">
        <f t="shared" si="100"/>
        <v>372.40000000000003</v>
      </c>
      <c r="G259" s="26">
        <f t="shared" si="100"/>
        <v>0</v>
      </c>
    </row>
    <row r="260" spans="1:7" hidden="1" x14ac:dyDescent="0.15">
      <c r="A260" s="19">
        <v>49</v>
      </c>
      <c r="B260" s="22"/>
      <c r="C260" s="26">
        <f t="shared" ref="C260:G260" si="101">+C186*$K$2</f>
        <v>823.48</v>
      </c>
      <c r="D260" s="26">
        <f t="shared" si="101"/>
        <v>747.22666666666669</v>
      </c>
      <c r="E260" s="26">
        <f t="shared" si="101"/>
        <v>525.93333333333339</v>
      </c>
      <c r="F260" s="26">
        <f t="shared" si="101"/>
        <v>380.61333333333334</v>
      </c>
      <c r="G260" s="26">
        <f t="shared" si="101"/>
        <v>0</v>
      </c>
    </row>
    <row r="261" spans="1:7" hidden="1" x14ac:dyDescent="0.15">
      <c r="A261" s="19">
        <v>50</v>
      </c>
      <c r="B261" s="22"/>
      <c r="C261" s="26">
        <f t="shared" ref="C261:G261" si="102">+C187*$K$2</f>
        <v>842.24</v>
      </c>
      <c r="D261" s="26">
        <f t="shared" si="102"/>
        <v>764.49333333333334</v>
      </c>
      <c r="E261" s="26">
        <f t="shared" si="102"/>
        <v>537.69333333333338</v>
      </c>
      <c r="F261" s="26">
        <f t="shared" si="102"/>
        <v>389.10666666666668</v>
      </c>
      <c r="G261" s="26">
        <f t="shared" si="102"/>
        <v>0</v>
      </c>
    </row>
    <row r="262" spans="1:7" hidden="1" x14ac:dyDescent="0.15">
      <c r="A262" s="19">
        <v>51</v>
      </c>
      <c r="B262" s="22"/>
      <c r="C262" s="26">
        <f t="shared" ref="C262:G262" si="103">+C188*$K$2</f>
        <v>861.74666666666667</v>
      </c>
      <c r="D262" s="26">
        <f t="shared" si="103"/>
        <v>782.04000000000008</v>
      </c>
      <c r="E262" s="26">
        <f t="shared" si="103"/>
        <v>549.45333333333338</v>
      </c>
      <c r="F262" s="26">
        <f t="shared" si="103"/>
        <v>397.78666666666669</v>
      </c>
      <c r="G262" s="26">
        <f t="shared" si="103"/>
        <v>0</v>
      </c>
    </row>
    <row r="263" spans="1:7" hidden="1" x14ac:dyDescent="0.15">
      <c r="A263" s="19">
        <v>52</v>
      </c>
      <c r="B263" s="22"/>
      <c r="C263" s="26">
        <f t="shared" ref="C263:G263" si="104">+C189*$K$2</f>
        <v>881.62666666666667</v>
      </c>
      <c r="D263" s="26">
        <f t="shared" si="104"/>
        <v>799.96</v>
      </c>
      <c r="E263" s="26">
        <f t="shared" si="104"/>
        <v>561.77333333333331</v>
      </c>
      <c r="F263" s="26">
        <f t="shared" si="104"/>
        <v>406.65333333333336</v>
      </c>
      <c r="G263" s="26">
        <f t="shared" si="104"/>
        <v>0</v>
      </c>
    </row>
    <row r="264" spans="1:7" hidden="1" x14ac:dyDescent="0.15">
      <c r="A264" s="19">
        <v>53</v>
      </c>
      <c r="B264" s="22"/>
      <c r="C264" s="26">
        <f t="shared" ref="C264:G264" si="105">+C190*$K$2</f>
        <v>901.69333333333338</v>
      </c>
      <c r="D264" s="26">
        <f t="shared" si="105"/>
        <v>818.34666666666669</v>
      </c>
      <c r="E264" s="26">
        <f t="shared" si="105"/>
        <v>574.37333333333333</v>
      </c>
      <c r="F264" s="26">
        <f t="shared" si="105"/>
        <v>415.8</v>
      </c>
      <c r="G264" s="26">
        <f t="shared" si="105"/>
        <v>0</v>
      </c>
    </row>
    <row r="265" spans="1:7" hidden="1" x14ac:dyDescent="0.15">
      <c r="A265" s="19">
        <v>54</v>
      </c>
      <c r="B265" s="22"/>
      <c r="C265" s="26">
        <f t="shared" ref="C265:G265" si="106">+C191*$K$2</f>
        <v>922.22666666666669</v>
      </c>
      <c r="D265" s="26">
        <f t="shared" si="106"/>
        <v>836.82666666666671</v>
      </c>
      <c r="E265" s="26">
        <f t="shared" si="106"/>
        <v>586.97333333333336</v>
      </c>
      <c r="F265" s="26">
        <f t="shared" si="106"/>
        <v>424.85333333333335</v>
      </c>
      <c r="G265" s="26">
        <f t="shared" si="106"/>
        <v>0</v>
      </c>
    </row>
    <row r="266" spans="1:7" hidden="1" x14ac:dyDescent="0.15">
      <c r="A266" s="19">
        <v>55</v>
      </c>
      <c r="B266" s="22"/>
      <c r="C266" s="26">
        <f t="shared" ref="C266:G266" si="107">+C192*$K$2</f>
        <v>943.50666666666666</v>
      </c>
      <c r="D266" s="26">
        <f t="shared" si="107"/>
        <v>856.14666666666676</v>
      </c>
      <c r="E266" s="26">
        <f t="shared" si="107"/>
        <v>599.94666666666672</v>
      </c>
      <c r="F266" s="26">
        <f t="shared" si="107"/>
        <v>434.37333333333333</v>
      </c>
      <c r="G266" s="26">
        <f t="shared" si="107"/>
        <v>0</v>
      </c>
    </row>
    <row r="267" spans="1:7" hidden="1" x14ac:dyDescent="0.15">
      <c r="A267" s="19">
        <v>56</v>
      </c>
      <c r="B267" s="22"/>
      <c r="C267" s="26">
        <f t="shared" ref="C267:G267" si="108">+C193*$K$2</f>
        <v>964.50666666666666</v>
      </c>
      <c r="D267" s="26">
        <f t="shared" si="108"/>
        <v>875.4666666666667</v>
      </c>
      <c r="E267" s="26">
        <f t="shared" si="108"/>
        <v>613.29333333333341</v>
      </c>
      <c r="F267" s="26">
        <f t="shared" si="108"/>
        <v>443.89333333333337</v>
      </c>
      <c r="G267" s="26">
        <f t="shared" si="108"/>
        <v>0</v>
      </c>
    </row>
    <row r="268" spans="1:7" hidden="1" x14ac:dyDescent="0.15">
      <c r="A268" s="19">
        <v>57</v>
      </c>
      <c r="B268" s="22"/>
      <c r="C268" s="26">
        <f t="shared" ref="C268:G268" si="109">+C194*$K$2</f>
        <v>986.44</v>
      </c>
      <c r="D268" s="26">
        <f t="shared" si="109"/>
        <v>895.16000000000008</v>
      </c>
      <c r="E268" s="26">
        <f t="shared" si="109"/>
        <v>626.92000000000007</v>
      </c>
      <c r="F268" s="26">
        <f t="shared" si="109"/>
        <v>453.88</v>
      </c>
      <c r="G268" s="26">
        <f t="shared" si="109"/>
        <v>0</v>
      </c>
    </row>
    <row r="269" spans="1:7" hidden="1" x14ac:dyDescent="0.15">
      <c r="A269" s="19">
        <v>58</v>
      </c>
      <c r="B269" s="22"/>
      <c r="C269" s="26">
        <f t="shared" ref="C269:G269" si="110">+C195*$K$2</f>
        <v>1008.6533333333334</v>
      </c>
      <c r="D269" s="26">
        <f t="shared" si="110"/>
        <v>915.22666666666669</v>
      </c>
      <c r="E269" s="26">
        <f t="shared" si="110"/>
        <v>640.73333333333335</v>
      </c>
      <c r="F269" s="26">
        <f t="shared" si="110"/>
        <v>463.86666666666667</v>
      </c>
      <c r="G269" s="26">
        <f t="shared" si="110"/>
        <v>0</v>
      </c>
    </row>
    <row r="270" spans="1:7" hidden="1" x14ac:dyDescent="0.15">
      <c r="A270" s="19">
        <v>59</v>
      </c>
      <c r="B270" s="22"/>
      <c r="C270" s="26">
        <f t="shared" ref="C270:G270" si="111">+C196*$K$2</f>
        <v>1031.0533333333333</v>
      </c>
      <c r="D270" s="26">
        <f t="shared" si="111"/>
        <v>935.76</v>
      </c>
      <c r="E270" s="26">
        <f t="shared" si="111"/>
        <v>654.82666666666671</v>
      </c>
      <c r="F270" s="26">
        <f t="shared" si="111"/>
        <v>473.85333333333335</v>
      </c>
      <c r="G270" s="26">
        <f t="shared" si="111"/>
        <v>0</v>
      </c>
    </row>
    <row r="271" spans="1:7" hidden="1" x14ac:dyDescent="0.15">
      <c r="A271" s="19">
        <v>60</v>
      </c>
      <c r="B271" s="22"/>
      <c r="C271" s="26">
        <f t="shared" ref="C271:G271" si="112">+C197*$K$2</f>
        <v>1054.2</v>
      </c>
      <c r="D271" s="26">
        <f t="shared" si="112"/>
        <v>956.66666666666674</v>
      </c>
      <c r="E271" s="26">
        <f t="shared" si="112"/>
        <v>669.2</v>
      </c>
      <c r="F271" s="26">
        <f t="shared" si="112"/>
        <v>484.40000000000003</v>
      </c>
      <c r="G271" s="26">
        <f t="shared" si="112"/>
        <v>0</v>
      </c>
    </row>
    <row r="272" spans="1:7" hidden="1" x14ac:dyDescent="0.15">
      <c r="A272" s="19">
        <v>61</v>
      </c>
      <c r="B272" s="22"/>
      <c r="C272" s="26">
        <f t="shared" ref="C272:G272" si="113">+C198*$K$2</f>
        <v>1174.6000000000001</v>
      </c>
      <c r="D272" s="26">
        <f t="shared" si="113"/>
        <v>1066.0533333333333</v>
      </c>
      <c r="E272" s="26">
        <f t="shared" si="113"/>
        <v>744.70666666666671</v>
      </c>
      <c r="F272" s="26">
        <f t="shared" si="113"/>
        <v>539.09333333333336</v>
      </c>
      <c r="G272" s="26">
        <f t="shared" si="113"/>
        <v>0</v>
      </c>
    </row>
    <row r="273" spans="1:7" hidden="1" x14ac:dyDescent="0.15">
      <c r="A273" s="19">
        <v>62</v>
      </c>
      <c r="B273" s="22"/>
      <c r="C273" s="26">
        <f t="shared" ref="C273:G273" si="114">+C199*$K$2</f>
        <v>1304.8933333333334</v>
      </c>
      <c r="D273" s="26">
        <f t="shared" si="114"/>
        <v>1184.2133333333334</v>
      </c>
      <c r="E273" s="26">
        <f t="shared" si="114"/>
        <v>827.12</v>
      </c>
      <c r="F273" s="26">
        <f t="shared" si="114"/>
        <v>598.64</v>
      </c>
      <c r="G273" s="26">
        <f t="shared" si="114"/>
        <v>0</v>
      </c>
    </row>
    <row r="274" spans="1:7" hidden="1" x14ac:dyDescent="0.15">
      <c r="A274" s="19">
        <v>63</v>
      </c>
      <c r="B274" s="22"/>
      <c r="C274" s="26">
        <f t="shared" ref="C274:G274" si="115">+C200*$K$2</f>
        <v>1445.2666666666667</v>
      </c>
      <c r="D274" s="26">
        <f t="shared" si="115"/>
        <v>1311.52</v>
      </c>
      <c r="E274" s="26">
        <f t="shared" si="115"/>
        <v>915.88</v>
      </c>
      <c r="F274" s="26">
        <f t="shared" si="115"/>
        <v>663.04000000000008</v>
      </c>
      <c r="G274" s="26">
        <f t="shared" si="115"/>
        <v>0</v>
      </c>
    </row>
    <row r="275" spans="1:7" hidden="1" x14ac:dyDescent="0.15">
      <c r="A275" s="19">
        <v>64</v>
      </c>
      <c r="B275" s="22"/>
      <c r="C275" s="26">
        <f t="shared" ref="C275:G275" si="116">+C201*$K$2</f>
        <v>1595.2533333333333</v>
      </c>
      <c r="D275" s="26">
        <f t="shared" si="116"/>
        <v>1447.88</v>
      </c>
      <c r="E275" s="26">
        <f t="shared" si="116"/>
        <v>1011.4533333333334</v>
      </c>
      <c r="F275" s="26">
        <f t="shared" si="116"/>
        <v>732.01333333333332</v>
      </c>
      <c r="G275" s="26">
        <f t="shared" si="116"/>
        <v>0</v>
      </c>
    </row>
    <row r="276" spans="1:7" hidden="1" x14ac:dyDescent="0.15">
      <c r="A276" s="19">
        <v>65</v>
      </c>
      <c r="B276" s="22"/>
      <c r="C276" s="26">
        <f t="shared" ref="C276:G276" si="117">+C202*$K$2</f>
        <v>1755.3200000000002</v>
      </c>
      <c r="D276" s="26">
        <f t="shared" si="117"/>
        <v>1592.8266666666668</v>
      </c>
      <c r="E276" s="26">
        <f t="shared" si="117"/>
        <v>1113.3733333333334</v>
      </c>
      <c r="F276" s="26">
        <f t="shared" si="117"/>
        <v>805.74666666666667</v>
      </c>
      <c r="G276" s="26">
        <f t="shared" si="117"/>
        <v>0</v>
      </c>
    </row>
    <row r="277" spans="1:7" hidden="1" x14ac:dyDescent="0.15">
      <c r="A277" s="19">
        <v>66</v>
      </c>
      <c r="B277" s="22"/>
      <c r="C277" s="26">
        <f t="shared" ref="C277:G277" si="118">+C203*$K$2</f>
        <v>1925.1866666666667</v>
      </c>
      <c r="D277" s="26">
        <f t="shared" si="118"/>
        <v>1746.92</v>
      </c>
      <c r="E277" s="26">
        <f t="shared" si="118"/>
        <v>1222.1066666666668</v>
      </c>
      <c r="F277" s="26">
        <f t="shared" si="118"/>
        <v>884.5200000000001</v>
      </c>
      <c r="G277" s="26">
        <f t="shared" si="118"/>
        <v>0</v>
      </c>
    </row>
    <row r="278" spans="1:7" hidden="1" x14ac:dyDescent="0.15">
      <c r="A278" s="19">
        <v>67</v>
      </c>
      <c r="B278" s="22"/>
      <c r="C278" s="26">
        <f t="shared" ref="C278:G278" si="119">+C204*$K$2</f>
        <v>2104.8533333333335</v>
      </c>
      <c r="D278" s="26">
        <f t="shared" si="119"/>
        <v>1910.0666666666668</v>
      </c>
      <c r="E278" s="26">
        <f t="shared" si="119"/>
        <v>1337.5600000000002</v>
      </c>
      <c r="F278" s="26">
        <f t="shared" si="119"/>
        <v>968.14666666666676</v>
      </c>
      <c r="G278" s="26">
        <f t="shared" si="119"/>
        <v>0</v>
      </c>
    </row>
    <row r="279" spans="1:7" hidden="1" x14ac:dyDescent="0.15">
      <c r="A279" s="19">
        <v>68</v>
      </c>
      <c r="B279" s="22"/>
      <c r="C279" s="26">
        <f t="shared" ref="C279:G279" si="120">+C205*$K$2</f>
        <v>2294.2266666666669</v>
      </c>
      <c r="D279" s="26">
        <f t="shared" si="120"/>
        <v>2081.9866666666667</v>
      </c>
      <c r="E279" s="26">
        <f t="shared" si="120"/>
        <v>1459.3600000000001</v>
      </c>
      <c r="F279" s="26">
        <f t="shared" si="120"/>
        <v>1056.0666666666666</v>
      </c>
      <c r="G279" s="26">
        <f t="shared" si="120"/>
        <v>0</v>
      </c>
    </row>
    <row r="280" spans="1:7" hidden="1" x14ac:dyDescent="0.15">
      <c r="A280" s="19">
        <v>69</v>
      </c>
      <c r="B280" s="22"/>
      <c r="C280" s="26">
        <f t="shared" ref="C280:G280" si="121">+C206*$K$2</f>
        <v>2493.3066666666668</v>
      </c>
      <c r="D280" s="26">
        <f t="shared" si="121"/>
        <v>2262.96</v>
      </c>
      <c r="E280" s="26">
        <f t="shared" si="121"/>
        <v>1587.7866666666666</v>
      </c>
      <c r="F280" s="26">
        <f t="shared" si="121"/>
        <v>1149.2133333333334</v>
      </c>
      <c r="G280" s="26">
        <f t="shared" si="121"/>
        <v>0</v>
      </c>
    </row>
    <row r="281" spans="1:7" hidden="1" x14ac:dyDescent="0.15">
      <c r="A281" s="19">
        <v>70</v>
      </c>
      <c r="B281" s="22"/>
      <c r="C281" s="26">
        <f t="shared" ref="C281:G281" si="122">+C207*$K$2</f>
        <v>2702.6533333333336</v>
      </c>
      <c r="D281" s="26">
        <f t="shared" si="122"/>
        <v>2452.7066666666669</v>
      </c>
      <c r="E281" s="26">
        <f t="shared" si="122"/>
        <v>1723.0266666666666</v>
      </c>
      <c r="F281" s="26">
        <f t="shared" si="122"/>
        <v>1247.0266666666666</v>
      </c>
      <c r="G281" s="26">
        <f t="shared" si="122"/>
        <v>0</v>
      </c>
    </row>
    <row r="282" spans="1:7" hidden="1" x14ac:dyDescent="0.15">
      <c r="A282" s="19">
        <v>71</v>
      </c>
      <c r="B282" s="22"/>
      <c r="C282" s="26">
        <f t="shared" ref="C282:G282" si="123">+C208*$K$2</f>
        <v>2921.7066666666669</v>
      </c>
      <c r="D282" s="26">
        <f t="shared" si="123"/>
        <v>2651.4133333333334</v>
      </c>
      <c r="E282" s="26">
        <f t="shared" si="123"/>
        <v>1864.7066666666667</v>
      </c>
      <c r="F282" s="26">
        <f t="shared" si="123"/>
        <v>1349.6933333333334</v>
      </c>
      <c r="G282" s="26">
        <f t="shared" si="123"/>
        <v>0</v>
      </c>
    </row>
    <row r="283" spans="1:7" hidden="1" x14ac:dyDescent="0.15">
      <c r="A283" s="19">
        <v>72</v>
      </c>
      <c r="B283" s="22"/>
      <c r="C283" s="26">
        <f t="shared" ref="C283:G283" si="124">+C209*$K$2</f>
        <v>3150.4666666666667</v>
      </c>
      <c r="D283" s="26">
        <f t="shared" si="124"/>
        <v>2859.1733333333336</v>
      </c>
      <c r="E283" s="26">
        <f t="shared" si="124"/>
        <v>2012.7333333333333</v>
      </c>
      <c r="F283" s="26">
        <f t="shared" si="124"/>
        <v>1456.8400000000001</v>
      </c>
      <c r="G283" s="26">
        <f t="shared" si="124"/>
        <v>0</v>
      </c>
    </row>
    <row r="284" spans="1:7" hidden="1" x14ac:dyDescent="0.15">
      <c r="A284" s="19">
        <v>73</v>
      </c>
      <c r="B284" s="22"/>
      <c r="C284" s="26">
        <f t="shared" ref="C284:G284" si="125">+C210*$K$2</f>
        <v>3389.3066666666668</v>
      </c>
      <c r="D284" s="26">
        <f t="shared" si="125"/>
        <v>3075.7066666666669</v>
      </c>
      <c r="E284" s="26">
        <f t="shared" si="125"/>
        <v>2167.666666666667</v>
      </c>
      <c r="F284" s="26">
        <f t="shared" si="125"/>
        <v>1568.7466666666667</v>
      </c>
      <c r="G284" s="26">
        <f t="shared" si="125"/>
        <v>0</v>
      </c>
    </row>
    <row r="285" spans="1:7" hidden="1" x14ac:dyDescent="0.15">
      <c r="A285" s="19">
        <v>74</v>
      </c>
      <c r="B285" s="22"/>
      <c r="C285" s="26">
        <f t="shared" ref="C285:G285" si="126">+C211*$K$2</f>
        <v>3637.666666666667</v>
      </c>
      <c r="D285" s="26">
        <f t="shared" si="126"/>
        <v>3301.2933333333335</v>
      </c>
      <c r="E285" s="26">
        <f t="shared" si="126"/>
        <v>2329.1333333333337</v>
      </c>
      <c r="F285" s="26">
        <f t="shared" si="126"/>
        <v>1685.7866666666666</v>
      </c>
      <c r="G285" s="26">
        <f t="shared" si="126"/>
        <v>0</v>
      </c>
    </row>
    <row r="286" spans="1:7" hidden="1" x14ac:dyDescent="0.15">
      <c r="A286" s="19">
        <v>75</v>
      </c>
      <c r="B286" s="22"/>
      <c r="C286" s="26">
        <f t="shared" ref="C286:G286" si="127">+C212*$K$2</f>
        <v>3896.106666666667</v>
      </c>
      <c r="D286" s="26">
        <f t="shared" si="127"/>
        <v>3535.84</v>
      </c>
      <c r="E286" s="26">
        <f t="shared" si="127"/>
        <v>2497.04</v>
      </c>
      <c r="F286" s="26">
        <f t="shared" si="127"/>
        <v>1807.1200000000001</v>
      </c>
      <c r="G286" s="26">
        <f t="shared" si="127"/>
        <v>0</v>
      </c>
    </row>
    <row r="287" spans="1:7" hidden="1" x14ac:dyDescent="0.15">
      <c r="A287" s="19">
        <v>76</v>
      </c>
      <c r="B287" s="22"/>
      <c r="C287" s="26">
        <f t="shared" ref="C287:G287" si="128">+C213*$K$2</f>
        <v>3896.106666666667</v>
      </c>
      <c r="D287" s="26">
        <f t="shared" si="128"/>
        <v>3535.84</v>
      </c>
      <c r="E287" s="26">
        <f t="shared" si="128"/>
        <v>2497.04</v>
      </c>
      <c r="F287" s="26">
        <f t="shared" si="128"/>
        <v>1807.1200000000001</v>
      </c>
      <c r="G287" s="26">
        <f t="shared" si="128"/>
        <v>0</v>
      </c>
    </row>
    <row r="288" spans="1:7" hidden="1" x14ac:dyDescent="0.15">
      <c r="A288" s="19">
        <v>77</v>
      </c>
      <c r="B288" s="22"/>
      <c r="C288" s="26">
        <f t="shared" ref="C288:G288" si="129">+C214*$K$2</f>
        <v>3896.106666666667</v>
      </c>
      <c r="D288" s="26">
        <f t="shared" si="129"/>
        <v>3535.84</v>
      </c>
      <c r="E288" s="26">
        <f t="shared" si="129"/>
        <v>2497.04</v>
      </c>
      <c r="F288" s="26">
        <f t="shared" si="129"/>
        <v>1807.1200000000001</v>
      </c>
      <c r="G288" s="26">
        <f t="shared" si="129"/>
        <v>0</v>
      </c>
    </row>
    <row r="289" spans="1:17" hidden="1" x14ac:dyDescent="0.15">
      <c r="A289" s="19">
        <v>78</v>
      </c>
      <c r="B289" s="22"/>
      <c r="C289" s="26">
        <f t="shared" ref="C289:G289" si="130">+C215*$K$2</f>
        <v>3896.106666666667</v>
      </c>
      <c r="D289" s="26">
        <f t="shared" si="130"/>
        <v>3535.84</v>
      </c>
      <c r="E289" s="26">
        <f t="shared" si="130"/>
        <v>2497.04</v>
      </c>
      <c r="F289" s="26">
        <f t="shared" si="130"/>
        <v>1807.1200000000001</v>
      </c>
      <c r="G289" s="26">
        <f t="shared" si="130"/>
        <v>0</v>
      </c>
    </row>
    <row r="290" spans="1:17" hidden="1" x14ac:dyDescent="0.15">
      <c r="A290" s="19">
        <v>79</v>
      </c>
      <c r="B290" s="22"/>
      <c r="C290" s="26">
        <f t="shared" ref="C290:G290" si="131">+C216*$K$2</f>
        <v>3896.106666666667</v>
      </c>
      <c r="D290" s="26">
        <f t="shared" si="131"/>
        <v>3535.84</v>
      </c>
      <c r="E290" s="26">
        <f t="shared" si="131"/>
        <v>2497.04</v>
      </c>
      <c r="F290" s="26">
        <f t="shared" si="131"/>
        <v>1807.1200000000001</v>
      </c>
      <c r="G290" s="26">
        <f t="shared" si="131"/>
        <v>0</v>
      </c>
    </row>
    <row r="291" spans="1:17" hidden="1" x14ac:dyDescent="0.15">
      <c r="A291" s="19">
        <v>80</v>
      </c>
      <c r="B291" s="22"/>
      <c r="C291" s="26">
        <f t="shared" ref="C291:G291" si="132">+C217*$K$2</f>
        <v>3896.106666666667</v>
      </c>
      <c r="D291" s="26">
        <f t="shared" si="132"/>
        <v>3535.84</v>
      </c>
      <c r="E291" s="26">
        <f t="shared" si="132"/>
        <v>2497.04</v>
      </c>
      <c r="F291" s="26">
        <f t="shared" si="132"/>
        <v>1807.1200000000001</v>
      </c>
      <c r="G291" s="26">
        <f t="shared" si="132"/>
        <v>0</v>
      </c>
    </row>
    <row r="292" spans="1:17" hidden="1" x14ac:dyDescent="0.15">
      <c r="A292" s="19">
        <v>81</v>
      </c>
      <c r="B292" s="22"/>
      <c r="C292" s="26">
        <f t="shared" ref="C292:G292" si="133">+C218*$K$2</f>
        <v>3896.106666666667</v>
      </c>
      <c r="D292" s="26">
        <f t="shared" si="133"/>
        <v>3535.84</v>
      </c>
      <c r="E292" s="26">
        <f t="shared" si="133"/>
        <v>2497.04</v>
      </c>
      <c r="F292" s="26">
        <f t="shared" si="133"/>
        <v>1807.1200000000001</v>
      </c>
      <c r="G292" s="26">
        <f t="shared" si="133"/>
        <v>0</v>
      </c>
    </row>
    <row r="293" spans="1:17" hidden="1" x14ac:dyDescent="0.15">
      <c r="A293" s="19">
        <v>82</v>
      </c>
      <c r="B293" s="22"/>
      <c r="C293" s="26">
        <f t="shared" ref="C293:G293" si="134">+C219*$K$2</f>
        <v>3896.106666666667</v>
      </c>
      <c r="D293" s="26">
        <f t="shared" si="134"/>
        <v>3535.84</v>
      </c>
      <c r="E293" s="26">
        <f t="shared" si="134"/>
        <v>2497.04</v>
      </c>
      <c r="F293" s="26">
        <f t="shared" si="134"/>
        <v>1807.1200000000001</v>
      </c>
      <c r="G293" s="26">
        <f t="shared" si="134"/>
        <v>0</v>
      </c>
    </row>
    <row r="294" spans="1:17" hidden="1" x14ac:dyDescent="0.15">
      <c r="A294" s="19">
        <v>83</v>
      </c>
      <c r="B294" s="22"/>
      <c r="C294" s="26">
        <f t="shared" ref="C294:G294" si="135">+C220*$K$2</f>
        <v>3896.106666666667</v>
      </c>
      <c r="D294" s="26">
        <f t="shared" si="135"/>
        <v>3535.84</v>
      </c>
      <c r="E294" s="26">
        <f t="shared" si="135"/>
        <v>2497.04</v>
      </c>
      <c r="F294" s="26">
        <f t="shared" si="135"/>
        <v>1807.1200000000001</v>
      </c>
      <c r="G294" s="26">
        <f t="shared" si="135"/>
        <v>0</v>
      </c>
    </row>
    <row r="295" spans="1:17" hidden="1" x14ac:dyDescent="0.15">
      <c r="A295" s="19">
        <v>84</v>
      </c>
      <c r="B295" s="22" t="s">
        <v>3</v>
      </c>
      <c r="C295" s="26">
        <f t="shared" ref="C295:G295" si="136">+C221*$K$2</f>
        <v>3896.106666666667</v>
      </c>
      <c r="D295" s="26">
        <f t="shared" si="136"/>
        <v>3535.84</v>
      </c>
      <c r="E295" s="26">
        <f t="shared" si="136"/>
        <v>2497.04</v>
      </c>
      <c r="F295" s="26">
        <f t="shared" si="136"/>
        <v>1807.1200000000001</v>
      </c>
      <c r="G295" s="26">
        <f t="shared" si="136"/>
        <v>0</v>
      </c>
    </row>
    <row r="296" spans="1:17" hidden="1" x14ac:dyDescent="0.15">
      <c r="A296" s="19">
        <v>1</v>
      </c>
      <c r="B296" s="22" t="s">
        <v>4</v>
      </c>
      <c r="C296" s="26">
        <f t="shared" ref="C296:G296" si="137">+C222*$K$2</f>
        <v>199.64000000000001</v>
      </c>
      <c r="D296" s="26">
        <f t="shared" si="137"/>
        <v>181.34666666666666</v>
      </c>
      <c r="E296" s="26">
        <f t="shared" si="137"/>
        <v>135.61333333333334</v>
      </c>
      <c r="F296" s="26">
        <f t="shared" si="137"/>
        <v>98.28</v>
      </c>
      <c r="G296" s="26">
        <f t="shared" si="137"/>
        <v>0</v>
      </c>
    </row>
    <row r="297" spans="1:17" hidden="1" x14ac:dyDescent="0.15">
      <c r="A297" s="19">
        <v>2</v>
      </c>
      <c r="B297" s="22" t="s">
        <v>1</v>
      </c>
      <c r="C297" s="26">
        <f t="shared" ref="C297:G297" si="138">+C223*$K$2</f>
        <v>339.54666666666668</v>
      </c>
      <c r="D297" s="26">
        <f t="shared" si="138"/>
        <v>308</v>
      </c>
      <c r="E297" s="26">
        <f t="shared" si="138"/>
        <v>230.44</v>
      </c>
      <c r="F297" s="26">
        <f t="shared" si="138"/>
        <v>166.97333333333333</v>
      </c>
      <c r="G297" s="26">
        <f t="shared" si="138"/>
        <v>0</v>
      </c>
    </row>
    <row r="298" spans="1:17" hidden="1" x14ac:dyDescent="0.15">
      <c r="A298" s="19">
        <v>3</v>
      </c>
      <c r="B298" s="22" t="s">
        <v>5</v>
      </c>
      <c r="C298" s="26">
        <f t="shared" ref="C298:G298" si="139">+C224*$K$2</f>
        <v>479.17333333333335</v>
      </c>
      <c r="D298" s="26">
        <f t="shared" si="139"/>
        <v>435.0266666666667</v>
      </c>
      <c r="E298" s="26">
        <f t="shared" si="139"/>
        <v>325.17333333333335</v>
      </c>
      <c r="F298" s="26">
        <f t="shared" si="139"/>
        <v>235.38666666666668</v>
      </c>
      <c r="G298" s="26">
        <f t="shared" si="139"/>
        <v>0</v>
      </c>
    </row>
    <row r="300" spans="1:17" ht="14" hidden="1" thickBot="1" x14ac:dyDescent="0.2"/>
    <row r="301" spans="1:17" ht="18" hidden="1" x14ac:dyDescent="0.2">
      <c r="A301" s="496" t="s">
        <v>19</v>
      </c>
      <c r="B301" s="497"/>
      <c r="C301" s="497"/>
      <c r="D301" s="497"/>
      <c r="E301" s="497"/>
      <c r="F301" s="497"/>
      <c r="G301" s="497"/>
    </row>
    <row r="302" spans="1:17" ht="18" hidden="1" x14ac:dyDescent="0.2">
      <c r="A302" s="498" t="s">
        <v>6</v>
      </c>
      <c r="B302" s="499"/>
      <c r="C302" s="499"/>
      <c r="D302" s="499"/>
      <c r="E302" s="499"/>
      <c r="F302" s="499"/>
      <c r="G302" s="499"/>
      <c r="H302" s="56"/>
    </row>
    <row r="303" spans="1:17" hidden="1" x14ac:dyDescent="0.15">
      <c r="A303" s="494" t="s">
        <v>0</v>
      </c>
      <c r="B303" s="495"/>
      <c r="C303" s="495"/>
      <c r="D303" s="495"/>
      <c r="E303" s="495"/>
      <c r="F303" s="495"/>
      <c r="G303" s="495"/>
    </row>
    <row r="304" spans="1:17" hidden="1" x14ac:dyDescent="0.15">
      <c r="A304" s="19" t="s">
        <v>2</v>
      </c>
      <c r="B304" s="20" t="s">
        <v>2</v>
      </c>
      <c r="C304" s="65">
        <v>2000</v>
      </c>
      <c r="D304" s="65">
        <v>3500</v>
      </c>
      <c r="E304" s="69">
        <v>5000</v>
      </c>
      <c r="F304" s="21">
        <v>10000</v>
      </c>
      <c r="G304" s="21"/>
      <c r="M304" s="65">
        <v>2000</v>
      </c>
      <c r="N304" s="65">
        <v>3500</v>
      </c>
      <c r="O304" s="145">
        <v>5000</v>
      </c>
      <c r="P304" s="145">
        <v>10000</v>
      </c>
      <c r="Q304" s="145"/>
    </row>
    <row r="305" spans="1:22" ht="14" hidden="1" x14ac:dyDescent="0.15">
      <c r="A305" s="19">
        <v>18</v>
      </c>
      <c r="B305" s="22"/>
      <c r="C305" s="268">
        <v>3795</v>
      </c>
      <c r="D305" s="268">
        <v>3640</v>
      </c>
      <c r="E305" s="268">
        <v>2745</v>
      </c>
      <c r="F305" s="268">
        <v>1990</v>
      </c>
      <c r="G305" s="54"/>
      <c r="I305" s="17"/>
      <c r="J305" s="17"/>
      <c r="K305" s="17"/>
      <c r="L305" s="17"/>
      <c r="M305" s="143">
        <v>2569</v>
      </c>
      <c r="N305" s="143">
        <v>2464</v>
      </c>
      <c r="O305" s="143">
        <v>1906</v>
      </c>
      <c r="P305">
        <v>1417</v>
      </c>
      <c r="Q305" s="55"/>
      <c r="S305" s="15" t="b">
        <v>1</v>
      </c>
      <c r="T305" s="15" t="b">
        <v>1</v>
      </c>
      <c r="U305" s="15" t="b">
        <v>1</v>
      </c>
      <c r="V305" s="15" t="b">
        <v>1</v>
      </c>
    </row>
    <row r="306" spans="1:22" ht="14" hidden="1" x14ac:dyDescent="0.15">
      <c r="A306" s="19">
        <v>19</v>
      </c>
      <c r="B306" s="22"/>
      <c r="C306" s="268">
        <v>3849</v>
      </c>
      <c r="D306" s="268">
        <v>3693</v>
      </c>
      <c r="E306" s="268">
        <v>2775</v>
      </c>
      <c r="F306" s="268">
        <v>2013</v>
      </c>
      <c r="G306" s="54"/>
      <c r="I306" s="17"/>
      <c r="J306" s="17"/>
      <c r="K306" s="17"/>
      <c r="L306" s="17"/>
      <c r="M306" s="143">
        <v>2605</v>
      </c>
      <c r="N306" s="143">
        <v>2500</v>
      </c>
      <c r="O306" s="143">
        <v>1926</v>
      </c>
      <c r="P306">
        <v>1433</v>
      </c>
      <c r="Q306" s="55"/>
      <c r="S306" s="15" t="b">
        <v>1</v>
      </c>
      <c r="T306" s="15" t="b">
        <v>1</v>
      </c>
      <c r="U306" s="15" t="b">
        <v>1</v>
      </c>
      <c r="V306" s="15" t="b">
        <v>1</v>
      </c>
    </row>
    <row r="307" spans="1:22" ht="14" hidden="1" x14ac:dyDescent="0.15">
      <c r="A307" s="19">
        <v>20</v>
      </c>
      <c r="B307" s="22"/>
      <c r="C307" s="268">
        <v>3900</v>
      </c>
      <c r="D307" s="268">
        <v>3744</v>
      </c>
      <c r="E307" s="268">
        <v>2807</v>
      </c>
      <c r="F307" s="268">
        <v>2035</v>
      </c>
      <c r="G307" s="54"/>
      <c r="I307" s="17"/>
      <c r="J307" s="17"/>
      <c r="K307" s="17"/>
      <c r="L307" s="17"/>
      <c r="M307" s="143">
        <v>2641</v>
      </c>
      <c r="N307" s="143">
        <v>2535</v>
      </c>
      <c r="O307" s="143">
        <v>1949</v>
      </c>
      <c r="P307">
        <v>1450</v>
      </c>
      <c r="Q307" s="55"/>
      <c r="S307" s="15" t="b">
        <v>1</v>
      </c>
      <c r="T307" s="15" t="b">
        <v>1</v>
      </c>
      <c r="U307" s="15" t="b">
        <v>1</v>
      </c>
      <c r="V307" s="15" t="b">
        <v>1</v>
      </c>
    </row>
    <row r="308" spans="1:22" ht="14" hidden="1" x14ac:dyDescent="0.15">
      <c r="A308" s="19">
        <v>21</v>
      </c>
      <c r="B308" s="22"/>
      <c r="C308" s="268">
        <v>3959</v>
      </c>
      <c r="D308" s="268">
        <v>3800</v>
      </c>
      <c r="E308" s="268">
        <v>2839</v>
      </c>
      <c r="F308" s="268">
        <v>2059</v>
      </c>
      <c r="G308" s="54"/>
      <c r="I308" s="17"/>
      <c r="J308" s="17"/>
      <c r="K308" s="17"/>
      <c r="L308" s="17"/>
      <c r="M308" s="143">
        <v>2680</v>
      </c>
      <c r="N308" s="143">
        <v>2572</v>
      </c>
      <c r="O308" s="143">
        <v>1971</v>
      </c>
      <c r="P308">
        <v>1467</v>
      </c>
      <c r="Q308" s="55"/>
      <c r="S308" s="15" t="b">
        <v>1</v>
      </c>
      <c r="T308" s="15" t="b">
        <v>1</v>
      </c>
      <c r="U308" s="15" t="b">
        <v>1</v>
      </c>
      <c r="V308" s="15" t="b">
        <v>1</v>
      </c>
    </row>
    <row r="309" spans="1:22" ht="14" hidden="1" x14ac:dyDescent="0.15">
      <c r="A309" s="19">
        <v>22</v>
      </c>
      <c r="B309" s="22"/>
      <c r="C309" s="268">
        <v>4019</v>
      </c>
      <c r="D309" s="268">
        <v>3855</v>
      </c>
      <c r="E309" s="268">
        <v>2875</v>
      </c>
      <c r="F309" s="268">
        <v>2084</v>
      </c>
      <c r="G309" s="54"/>
      <c r="I309" s="17"/>
      <c r="J309" s="17"/>
      <c r="K309" s="17"/>
      <c r="L309" s="17"/>
      <c r="M309" s="143">
        <v>2721</v>
      </c>
      <c r="N309" s="143">
        <v>2610</v>
      </c>
      <c r="O309" s="143">
        <v>1996</v>
      </c>
      <c r="P309">
        <v>1485</v>
      </c>
      <c r="Q309" s="55"/>
      <c r="S309" s="15" t="b">
        <v>1</v>
      </c>
      <c r="T309" s="15" t="b">
        <v>1</v>
      </c>
      <c r="U309" s="15" t="b">
        <v>1</v>
      </c>
      <c r="V309" s="15" t="b">
        <v>1</v>
      </c>
    </row>
    <row r="310" spans="1:22" ht="14" hidden="1" x14ac:dyDescent="0.15">
      <c r="A310" s="19">
        <v>23</v>
      </c>
      <c r="B310" s="22"/>
      <c r="C310" s="268">
        <v>4080</v>
      </c>
      <c r="D310" s="268">
        <v>3915</v>
      </c>
      <c r="E310" s="268">
        <v>2911</v>
      </c>
      <c r="F310" s="268">
        <v>2112</v>
      </c>
      <c r="G310" s="54"/>
      <c r="I310" s="17"/>
      <c r="J310" s="17"/>
      <c r="K310" s="17"/>
      <c r="L310" s="17"/>
      <c r="M310" s="143">
        <v>2762</v>
      </c>
      <c r="N310" s="143">
        <v>2650</v>
      </c>
      <c r="O310" s="143">
        <v>2021</v>
      </c>
      <c r="P310">
        <v>1504</v>
      </c>
      <c r="Q310" s="55"/>
      <c r="S310" s="15" t="b">
        <v>1</v>
      </c>
      <c r="T310" s="15" t="b">
        <v>1</v>
      </c>
      <c r="U310" s="15" t="b">
        <v>1</v>
      </c>
      <c r="V310" s="15" t="b">
        <v>1</v>
      </c>
    </row>
    <row r="311" spans="1:22" ht="14" hidden="1" x14ac:dyDescent="0.15">
      <c r="A311" s="19">
        <v>24</v>
      </c>
      <c r="B311" s="22"/>
      <c r="C311" s="268">
        <v>4143</v>
      </c>
      <c r="D311" s="268">
        <v>3975</v>
      </c>
      <c r="E311" s="268">
        <v>2949</v>
      </c>
      <c r="F311" s="268">
        <v>2138</v>
      </c>
      <c r="G311" s="54"/>
      <c r="I311" s="17"/>
      <c r="J311" s="17"/>
      <c r="K311" s="17"/>
      <c r="L311" s="17"/>
      <c r="M311" s="143">
        <v>2804</v>
      </c>
      <c r="N311" s="143">
        <v>2691</v>
      </c>
      <c r="O311" s="143">
        <v>2047</v>
      </c>
      <c r="P311">
        <v>1523</v>
      </c>
      <c r="Q311" s="55"/>
      <c r="S311" s="15" t="b">
        <v>1</v>
      </c>
      <c r="T311" s="15" t="b">
        <v>1</v>
      </c>
      <c r="U311" s="15" t="b">
        <v>1</v>
      </c>
      <c r="V311" s="15" t="b">
        <v>1</v>
      </c>
    </row>
    <row r="312" spans="1:22" ht="14" hidden="1" x14ac:dyDescent="0.15">
      <c r="A312" s="19">
        <v>25</v>
      </c>
      <c r="B312" s="22"/>
      <c r="C312" s="268">
        <v>4210</v>
      </c>
      <c r="D312" s="268">
        <v>4037</v>
      </c>
      <c r="E312" s="268">
        <v>2988</v>
      </c>
      <c r="F312" s="268">
        <v>2166</v>
      </c>
      <c r="G312" s="54"/>
      <c r="I312" s="17"/>
      <c r="J312" s="17"/>
      <c r="K312" s="17"/>
      <c r="L312" s="17"/>
      <c r="M312" s="143">
        <v>2850</v>
      </c>
      <c r="N312" s="143">
        <v>2733</v>
      </c>
      <c r="O312" s="143">
        <v>2074</v>
      </c>
      <c r="P312">
        <v>1543</v>
      </c>
      <c r="Q312" s="55"/>
      <c r="S312" s="15" t="b">
        <v>1</v>
      </c>
      <c r="T312" s="15" t="b">
        <v>1</v>
      </c>
      <c r="U312" s="15" t="b">
        <v>1</v>
      </c>
      <c r="V312" s="15" t="b">
        <v>1</v>
      </c>
    </row>
    <row r="313" spans="1:22" ht="14" hidden="1" x14ac:dyDescent="0.15">
      <c r="A313" s="19">
        <v>26</v>
      </c>
      <c r="B313" s="22"/>
      <c r="C313" s="268">
        <v>4304</v>
      </c>
      <c r="D313" s="268">
        <v>4127</v>
      </c>
      <c r="E313" s="268">
        <v>3045</v>
      </c>
      <c r="F313" s="268">
        <v>2209</v>
      </c>
      <c r="G313" s="54"/>
      <c r="I313" s="17"/>
      <c r="J313" s="17"/>
      <c r="K313" s="17"/>
      <c r="L313" s="17"/>
      <c r="M313" s="143">
        <v>2914</v>
      </c>
      <c r="N313" s="143">
        <v>2794</v>
      </c>
      <c r="O313" s="143">
        <v>2114</v>
      </c>
      <c r="P313">
        <v>1573</v>
      </c>
      <c r="Q313" s="55"/>
      <c r="S313" s="15" t="b">
        <v>1</v>
      </c>
      <c r="T313" s="15" t="b">
        <v>1</v>
      </c>
      <c r="U313" s="15" t="b">
        <v>1</v>
      </c>
      <c r="V313" s="15" t="b">
        <v>1</v>
      </c>
    </row>
    <row r="314" spans="1:22" ht="14" hidden="1" x14ac:dyDescent="0.15">
      <c r="A314" s="19">
        <v>27</v>
      </c>
      <c r="B314" s="22"/>
      <c r="C314" s="268">
        <v>4402</v>
      </c>
      <c r="D314" s="268">
        <v>4226</v>
      </c>
      <c r="E314" s="268">
        <v>3103</v>
      </c>
      <c r="F314" s="268">
        <v>2251</v>
      </c>
      <c r="G314" s="54"/>
      <c r="I314" s="17"/>
      <c r="J314" s="17"/>
      <c r="K314" s="17"/>
      <c r="L314" s="17"/>
      <c r="M314" s="143">
        <v>2980</v>
      </c>
      <c r="N314" s="143">
        <v>2860</v>
      </c>
      <c r="O314" s="143">
        <v>2155</v>
      </c>
      <c r="P314">
        <v>1603</v>
      </c>
      <c r="Q314" s="55"/>
      <c r="S314" s="15" t="b">
        <v>1</v>
      </c>
      <c r="T314" s="15" t="b">
        <v>1</v>
      </c>
      <c r="U314" s="15" t="b">
        <v>1</v>
      </c>
      <c r="V314" s="15" t="b">
        <v>1</v>
      </c>
    </row>
    <row r="315" spans="1:22" ht="14" hidden="1" x14ac:dyDescent="0.15">
      <c r="A315" s="19">
        <v>28</v>
      </c>
      <c r="B315" s="22"/>
      <c r="C315" s="268">
        <v>4505</v>
      </c>
      <c r="D315" s="268">
        <v>4322</v>
      </c>
      <c r="E315" s="268">
        <v>3165</v>
      </c>
      <c r="F315" s="268">
        <v>2296</v>
      </c>
      <c r="G315" s="54"/>
      <c r="I315" s="17"/>
      <c r="J315" s="17"/>
      <c r="K315" s="17"/>
      <c r="L315" s="17"/>
      <c r="M315" s="143">
        <v>3050</v>
      </c>
      <c r="N315" s="143">
        <v>2926</v>
      </c>
      <c r="O315" s="143">
        <v>2198</v>
      </c>
      <c r="P315">
        <v>1636</v>
      </c>
      <c r="Q315" s="55"/>
      <c r="S315" s="15" t="b">
        <v>1</v>
      </c>
      <c r="T315" s="15" t="b">
        <v>1</v>
      </c>
      <c r="U315" s="15" t="b">
        <v>1</v>
      </c>
      <c r="V315" s="15" t="b">
        <v>1</v>
      </c>
    </row>
    <row r="316" spans="1:22" ht="14" hidden="1" x14ac:dyDescent="0.15">
      <c r="A316" s="19">
        <v>29</v>
      </c>
      <c r="B316" s="22"/>
      <c r="C316" s="268">
        <v>4613</v>
      </c>
      <c r="D316" s="268">
        <v>4425</v>
      </c>
      <c r="E316" s="268">
        <v>3234</v>
      </c>
      <c r="F316" s="268">
        <v>2344</v>
      </c>
      <c r="G316" s="54"/>
      <c r="I316" s="17"/>
      <c r="J316" s="17"/>
      <c r="K316" s="17"/>
      <c r="L316" s="17"/>
      <c r="M316" s="143">
        <v>3123</v>
      </c>
      <c r="N316" s="143">
        <v>2996</v>
      </c>
      <c r="O316" s="143">
        <v>2245</v>
      </c>
      <c r="P316">
        <v>1670</v>
      </c>
      <c r="Q316" s="55"/>
      <c r="S316" s="15" t="b">
        <v>1</v>
      </c>
      <c r="T316" s="15" t="b">
        <v>1</v>
      </c>
      <c r="U316" s="15" t="b">
        <v>1</v>
      </c>
      <c r="V316" s="15" t="b">
        <v>1</v>
      </c>
    </row>
    <row r="317" spans="1:22" ht="14" hidden="1" x14ac:dyDescent="0.15">
      <c r="A317" s="19">
        <v>30</v>
      </c>
      <c r="B317" s="22"/>
      <c r="C317" s="268">
        <v>4724</v>
      </c>
      <c r="D317" s="268">
        <v>4533</v>
      </c>
      <c r="E317" s="268">
        <v>3300</v>
      </c>
      <c r="F317" s="268">
        <v>2393</v>
      </c>
      <c r="G317" s="54"/>
      <c r="I317" s="17"/>
      <c r="J317" s="17"/>
      <c r="K317" s="17"/>
      <c r="L317" s="17"/>
      <c r="M317" s="143">
        <v>3198</v>
      </c>
      <c r="N317" s="143">
        <v>3069</v>
      </c>
      <c r="O317" s="143">
        <v>2291</v>
      </c>
      <c r="P317">
        <v>1705</v>
      </c>
      <c r="Q317" s="55"/>
      <c r="S317" s="15" t="b">
        <v>1</v>
      </c>
      <c r="T317" s="15" t="b">
        <v>1</v>
      </c>
      <c r="U317" s="15" t="b">
        <v>1</v>
      </c>
      <c r="V317" s="15" t="b">
        <v>1</v>
      </c>
    </row>
    <row r="318" spans="1:22" ht="14" hidden="1" x14ac:dyDescent="0.15">
      <c r="A318" s="19">
        <v>31</v>
      </c>
      <c r="B318" s="22"/>
      <c r="C318" s="268">
        <v>4839</v>
      </c>
      <c r="D318" s="268">
        <v>4643</v>
      </c>
      <c r="E318" s="268">
        <v>3372</v>
      </c>
      <c r="F318" s="268">
        <v>2447</v>
      </c>
      <c r="G318" s="54"/>
      <c r="I318" s="17"/>
      <c r="J318" s="17"/>
      <c r="K318" s="17"/>
      <c r="L318" s="17"/>
      <c r="M318" s="143">
        <v>3276</v>
      </c>
      <c r="N318" s="143">
        <v>3143</v>
      </c>
      <c r="O318" s="143">
        <v>2342</v>
      </c>
      <c r="P318">
        <v>1743</v>
      </c>
      <c r="Q318" s="55"/>
      <c r="S318" s="15" t="b">
        <v>1</v>
      </c>
      <c r="T318" s="15" t="b">
        <v>1</v>
      </c>
      <c r="U318" s="15" t="b">
        <v>1</v>
      </c>
      <c r="V318" s="15" t="b">
        <v>1</v>
      </c>
    </row>
    <row r="319" spans="1:22" ht="14" hidden="1" x14ac:dyDescent="0.15">
      <c r="A319" s="19">
        <v>32</v>
      </c>
      <c r="B319" s="22"/>
      <c r="C319" s="268">
        <v>4958</v>
      </c>
      <c r="D319" s="268">
        <v>4758</v>
      </c>
      <c r="E319" s="268">
        <v>3447</v>
      </c>
      <c r="F319" s="268">
        <v>2498</v>
      </c>
      <c r="G319" s="54"/>
      <c r="I319" s="17"/>
      <c r="J319" s="17"/>
      <c r="K319" s="17"/>
      <c r="L319" s="17"/>
      <c r="M319" s="143">
        <v>3357</v>
      </c>
      <c r="N319" s="143">
        <v>3221</v>
      </c>
      <c r="O319" s="143">
        <v>2393</v>
      </c>
      <c r="P319">
        <v>1780</v>
      </c>
      <c r="Q319" s="55"/>
      <c r="S319" s="15" t="b">
        <v>1</v>
      </c>
      <c r="T319" s="15" t="b">
        <v>1</v>
      </c>
      <c r="U319" s="15" t="b">
        <v>1</v>
      </c>
      <c r="V319" s="15" t="b">
        <v>1</v>
      </c>
    </row>
    <row r="320" spans="1:22" ht="14" hidden="1" x14ac:dyDescent="0.15">
      <c r="A320" s="19">
        <v>33</v>
      </c>
      <c r="B320" s="22"/>
      <c r="C320" s="268">
        <v>5079</v>
      </c>
      <c r="D320" s="268">
        <v>4874</v>
      </c>
      <c r="E320" s="268">
        <v>3523</v>
      </c>
      <c r="F320" s="268">
        <v>2554</v>
      </c>
      <c r="G320" s="54"/>
      <c r="I320" s="17"/>
      <c r="J320" s="17"/>
      <c r="K320" s="17"/>
      <c r="L320" s="17"/>
      <c r="M320" s="143">
        <v>3439</v>
      </c>
      <c r="N320" s="143">
        <v>3300</v>
      </c>
      <c r="O320" s="143">
        <v>2446</v>
      </c>
      <c r="P320">
        <v>1819</v>
      </c>
      <c r="Q320" s="55"/>
      <c r="S320" s="15" t="b">
        <v>1</v>
      </c>
      <c r="T320" s="15" t="b">
        <v>1</v>
      </c>
      <c r="U320" s="15" t="b">
        <v>1</v>
      </c>
      <c r="V320" s="15" t="b">
        <v>1</v>
      </c>
    </row>
    <row r="321" spans="1:22" ht="14" hidden="1" x14ac:dyDescent="0.15">
      <c r="A321" s="19">
        <v>34</v>
      </c>
      <c r="B321" s="22"/>
      <c r="C321" s="268">
        <v>5207</v>
      </c>
      <c r="D321" s="268">
        <v>4995</v>
      </c>
      <c r="E321" s="268">
        <v>3604</v>
      </c>
      <c r="F321" s="268">
        <v>2612</v>
      </c>
      <c r="G321" s="54"/>
      <c r="I321" s="17"/>
      <c r="J321" s="17"/>
      <c r="K321" s="17"/>
      <c r="L321" s="17"/>
      <c r="M321" s="143">
        <v>3526</v>
      </c>
      <c r="N321" s="143">
        <v>3382</v>
      </c>
      <c r="O321" s="143">
        <v>2502</v>
      </c>
      <c r="P321">
        <v>1861</v>
      </c>
      <c r="Q321" s="55"/>
      <c r="S321" s="15" t="b">
        <v>1</v>
      </c>
      <c r="T321" s="15" t="b">
        <v>1</v>
      </c>
      <c r="U321" s="15" t="b">
        <v>1</v>
      </c>
      <c r="V321" s="15" t="b">
        <v>1</v>
      </c>
    </row>
    <row r="322" spans="1:22" ht="14" hidden="1" x14ac:dyDescent="0.15">
      <c r="A322" s="19">
        <v>35</v>
      </c>
      <c r="B322" s="22"/>
      <c r="C322" s="268">
        <v>5338</v>
      </c>
      <c r="D322" s="268">
        <v>5122</v>
      </c>
      <c r="E322" s="268">
        <v>3686</v>
      </c>
      <c r="F322" s="268">
        <v>2672</v>
      </c>
      <c r="G322" s="54"/>
      <c r="I322" s="17"/>
      <c r="J322" s="17"/>
      <c r="K322" s="17"/>
      <c r="L322" s="17"/>
      <c r="M322" s="143">
        <v>3614</v>
      </c>
      <c r="N322" s="143">
        <v>3468</v>
      </c>
      <c r="O322" s="143">
        <v>2559</v>
      </c>
      <c r="P322">
        <v>1903</v>
      </c>
      <c r="Q322" s="55"/>
      <c r="S322" s="15" t="b">
        <v>1</v>
      </c>
      <c r="T322" s="15" t="b">
        <v>1</v>
      </c>
      <c r="U322" s="15" t="b">
        <v>1</v>
      </c>
      <c r="V322" s="15" t="b">
        <v>1</v>
      </c>
    </row>
    <row r="323" spans="1:22" ht="14" hidden="1" x14ac:dyDescent="0.15">
      <c r="A323" s="19">
        <v>36</v>
      </c>
      <c r="B323" s="22"/>
      <c r="C323" s="268">
        <v>5474</v>
      </c>
      <c r="D323" s="268">
        <v>5250</v>
      </c>
      <c r="E323" s="268">
        <v>3771</v>
      </c>
      <c r="F323" s="268">
        <v>2734</v>
      </c>
      <c r="G323" s="54"/>
      <c r="I323" s="17"/>
      <c r="J323" s="17"/>
      <c r="K323" s="17"/>
      <c r="L323" s="17"/>
      <c r="M323" s="143">
        <v>3706</v>
      </c>
      <c r="N323" s="143">
        <v>3555</v>
      </c>
      <c r="O323" s="143">
        <v>2618</v>
      </c>
      <c r="P323">
        <v>1948</v>
      </c>
      <c r="Q323" s="55"/>
      <c r="S323" s="15" t="b">
        <v>1</v>
      </c>
      <c r="T323" s="15" t="b">
        <v>1</v>
      </c>
      <c r="U323" s="15" t="b">
        <v>1</v>
      </c>
      <c r="V323" s="15" t="b">
        <v>1</v>
      </c>
    </row>
    <row r="324" spans="1:22" ht="14" hidden="1" x14ac:dyDescent="0.15">
      <c r="A324" s="19">
        <v>37</v>
      </c>
      <c r="B324" s="22"/>
      <c r="C324" s="268">
        <v>5612</v>
      </c>
      <c r="D324" s="268">
        <v>5385</v>
      </c>
      <c r="E324" s="268">
        <v>3860</v>
      </c>
      <c r="F324" s="268">
        <v>2797</v>
      </c>
      <c r="G324" s="54"/>
      <c r="I324" s="17"/>
      <c r="J324" s="17"/>
      <c r="K324" s="17"/>
      <c r="L324" s="17"/>
      <c r="M324" s="143">
        <v>3800</v>
      </c>
      <c r="N324" s="143">
        <v>3645</v>
      </c>
      <c r="O324" s="143">
        <v>2680</v>
      </c>
      <c r="P324">
        <v>1993</v>
      </c>
      <c r="Q324" s="55"/>
      <c r="S324" s="15" t="b">
        <v>1</v>
      </c>
      <c r="T324" s="15" t="b">
        <v>1</v>
      </c>
      <c r="U324" s="15" t="b">
        <v>1</v>
      </c>
      <c r="V324" s="15" t="b">
        <v>1</v>
      </c>
    </row>
    <row r="325" spans="1:22" ht="14" hidden="1" x14ac:dyDescent="0.15">
      <c r="A325" s="19">
        <v>38</v>
      </c>
      <c r="B325" s="22"/>
      <c r="C325" s="268">
        <v>5754</v>
      </c>
      <c r="D325" s="268">
        <v>5523</v>
      </c>
      <c r="E325" s="268">
        <v>3953</v>
      </c>
      <c r="F325" s="268">
        <v>2864</v>
      </c>
      <c r="G325" s="54"/>
      <c r="I325" s="17"/>
      <c r="J325" s="17"/>
      <c r="K325" s="17"/>
      <c r="L325" s="17"/>
      <c r="M325" s="143">
        <v>3896</v>
      </c>
      <c r="N325" s="143">
        <v>3739</v>
      </c>
      <c r="O325" s="143">
        <v>2744</v>
      </c>
      <c r="P325">
        <v>2041</v>
      </c>
      <c r="Q325" s="55"/>
      <c r="S325" s="15" t="b">
        <v>1</v>
      </c>
      <c r="T325" s="15" t="b">
        <v>1</v>
      </c>
      <c r="U325" s="15" t="b">
        <v>1</v>
      </c>
      <c r="V325" s="15" t="b">
        <v>1</v>
      </c>
    </row>
    <row r="326" spans="1:22" ht="14" hidden="1" x14ac:dyDescent="0.15">
      <c r="A326" s="19">
        <v>39</v>
      </c>
      <c r="B326" s="22"/>
      <c r="C326" s="268">
        <v>5901</v>
      </c>
      <c r="D326" s="268">
        <v>5663</v>
      </c>
      <c r="E326" s="268">
        <v>4048</v>
      </c>
      <c r="F326" s="268">
        <v>2934</v>
      </c>
      <c r="G326" s="54"/>
      <c r="I326" s="17"/>
      <c r="J326" s="17"/>
      <c r="K326" s="17"/>
      <c r="L326" s="17"/>
      <c r="M326" s="143">
        <v>3995</v>
      </c>
      <c r="N326" s="143">
        <v>3834</v>
      </c>
      <c r="O326" s="143">
        <v>2810</v>
      </c>
      <c r="P326">
        <v>2090</v>
      </c>
      <c r="Q326" s="55"/>
      <c r="S326" s="15" t="b">
        <v>1</v>
      </c>
      <c r="T326" s="15" t="b">
        <v>1</v>
      </c>
      <c r="U326" s="15" t="b">
        <v>1</v>
      </c>
      <c r="V326" s="15" t="b">
        <v>1</v>
      </c>
    </row>
    <row r="327" spans="1:22" ht="14" hidden="1" x14ac:dyDescent="0.15">
      <c r="A327" s="19">
        <v>40</v>
      </c>
      <c r="B327" s="22"/>
      <c r="C327" s="268">
        <v>6053</v>
      </c>
      <c r="D327" s="268">
        <v>5810</v>
      </c>
      <c r="E327" s="268">
        <v>4143</v>
      </c>
      <c r="F327" s="268">
        <v>3003</v>
      </c>
      <c r="G327" s="54"/>
      <c r="I327" s="17"/>
      <c r="J327" s="17"/>
      <c r="K327" s="17"/>
      <c r="L327" s="17"/>
      <c r="M327" s="143">
        <v>4099</v>
      </c>
      <c r="N327" s="143">
        <v>3933</v>
      </c>
      <c r="O327" s="143">
        <v>2877</v>
      </c>
      <c r="P327">
        <v>2140</v>
      </c>
      <c r="Q327" s="55"/>
      <c r="S327" s="15" t="b">
        <v>1</v>
      </c>
      <c r="T327" s="15" t="b">
        <v>1</v>
      </c>
      <c r="U327" s="15" t="b">
        <v>1</v>
      </c>
      <c r="V327" s="15" t="b">
        <v>1</v>
      </c>
    </row>
    <row r="328" spans="1:22" ht="14" hidden="1" x14ac:dyDescent="0.15">
      <c r="A328" s="19">
        <v>41</v>
      </c>
      <c r="B328" s="22"/>
      <c r="C328" s="268">
        <v>6208</v>
      </c>
      <c r="D328" s="268">
        <v>5956</v>
      </c>
      <c r="E328" s="268">
        <v>4243</v>
      </c>
      <c r="F328" s="268">
        <v>3075</v>
      </c>
      <c r="G328" s="54"/>
      <c r="I328" s="17"/>
      <c r="J328" s="17"/>
      <c r="K328" s="17"/>
      <c r="L328" s="17"/>
      <c r="M328" s="143">
        <v>4203</v>
      </c>
      <c r="N328" s="143">
        <v>4032</v>
      </c>
      <c r="O328" s="143">
        <v>2946</v>
      </c>
      <c r="P328">
        <v>2191</v>
      </c>
      <c r="Q328" s="55"/>
      <c r="S328" s="15" t="b">
        <v>1</v>
      </c>
      <c r="T328" s="15" t="b">
        <v>1</v>
      </c>
      <c r="U328" s="15" t="b">
        <v>1</v>
      </c>
      <c r="V328" s="15" t="b">
        <v>1</v>
      </c>
    </row>
    <row r="329" spans="1:22" ht="14" hidden="1" x14ac:dyDescent="0.15">
      <c r="A329" s="19">
        <v>42</v>
      </c>
      <c r="B329" s="22"/>
      <c r="C329" s="268">
        <v>6366</v>
      </c>
      <c r="D329" s="268">
        <v>6108</v>
      </c>
      <c r="E329" s="268">
        <v>4346</v>
      </c>
      <c r="F329" s="268">
        <v>3151</v>
      </c>
      <c r="G329" s="54"/>
      <c r="I329" s="17"/>
      <c r="J329" s="17"/>
      <c r="K329" s="17"/>
      <c r="L329" s="17"/>
      <c r="M329" s="143">
        <v>4311</v>
      </c>
      <c r="N329" s="143">
        <v>4136</v>
      </c>
      <c r="O329" s="143">
        <v>3017</v>
      </c>
      <c r="P329">
        <v>2245</v>
      </c>
      <c r="Q329" s="55"/>
      <c r="S329" s="15" t="b">
        <v>1</v>
      </c>
      <c r="T329" s="15" t="b">
        <v>1</v>
      </c>
      <c r="U329" s="15" t="b">
        <v>1</v>
      </c>
      <c r="V329" s="15" t="b">
        <v>1</v>
      </c>
    </row>
    <row r="330" spans="1:22" ht="14" hidden="1" x14ac:dyDescent="0.15">
      <c r="A330" s="19">
        <v>43</v>
      </c>
      <c r="B330" s="22"/>
      <c r="C330" s="268">
        <v>6531</v>
      </c>
      <c r="D330" s="268">
        <v>6268</v>
      </c>
      <c r="E330" s="268">
        <v>4451</v>
      </c>
      <c r="F330" s="268">
        <v>3226</v>
      </c>
      <c r="G330" s="54"/>
      <c r="I330" s="17"/>
      <c r="J330" s="17"/>
      <c r="K330" s="17"/>
      <c r="L330" s="17"/>
      <c r="M330" s="143">
        <v>4422</v>
      </c>
      <c r="N330" s="143">
        <v>4243</v>
      </c>
      <c r="O330" s="143">
        <v>3090</v>
      </c>
      <c r="P330">
        <v>2299</v>
      </c>
      <c r="Q330" s="55"/>
      <c r="S330" s="15" t="b">
        <v>1</v>
      </c>
      <c r="T330" s="15" t="b">
        <v>1</v>
      </c>
      <c r="U330" s="15" t="b">
        <v>1</v>
      </c>
      <c r="V330" s="15" t="b">
        <v>1</v>
      </c>
    </row>
    <row r="331" spans="1:22" ht="14" hidden="1" x14ac:dyDescent="0.15">
      <c r="A331" s="19">
        <v>44</v>
      </c>
      <c r="B331" s="22"/>
      <c r="C331" s="268">
        <v>6696</v>
      </c>
      <c r="D331" s="268">
        <v>6426</v>
      </c>
      <c r="E331" s="268">
        <v>4559</v>
      </c>
      <c r="F331" s="268">
        <v>3303</v>
      </c>
      <c r="G331" s="54"/>
      <c r="I331" s="17"/>
      <c r="J331" s="17"/>
      <c r="K331" s="17"/>
      <c r="L331" s="17"/>
      <c r="M331" s="143">
        <v>4534</v>
      </c>
      <c r="N331" s="143">
        <v>4351</v>
      </c>
      <c r="O331" s="143">
        <v>3165</v>
      </c>
      <c r="P331">
        <v>2354</v>
      </c>
      <c r="Q331" s="55"/>
      <c r="S331" s="15" t="b">
        <v>1</v>
      </c>
      <c r="T331" s="15" t="b">
        <v>1</v>
      </c>
      <c r="U331" s="15" t="b">
        <v>1</v>
      </c>
      <c r="V331" s="15" t="b">
        <v>1</v>
      </c>
    </row>
    <row r="332" spans="1:22" ht="14" hidden="1" x14ac:dyDescent="0.15">
      <c r="A332" s="19">
        <v>45</v>
      </c>
      <c r="B332" s="22"/>
      <c r="C332" s="268">
        <v>6868</v>
      </c>
      <c r="D332" s="268">
        <v>6591</v>
      </c>
      <c r="E332" s="268">
        <v>4671</v>
      </c>
      <c r="F332" s="268">
        <v>3385</v>
      </c>
      <c r="G332" s="54"/>
      <c r="I332" s="17"/>
      <c r="J332" s="17"/>
      <c r="K332" s="17"/>
      <c r="L332" s="17"/>
      <c r="M332" s="143">
        <v>4650</v>
      </c>
      <c r="N332" s="143">
        <v>4462</v>
      </c>
      <c r="O332" s="143">
        <v>3243</v>
      </c>
      <c r="P332">
        <v>2412</v>
      </c>
      <c r="Q332" s="55"/>
      <c r="S332" s="15" t="b">
        <v>1</v>
      </c>
      <c r="T332" s="15" t="b">
        <v>1</v>
      </c>
      <c r="U332" s="15" t="b">
        <v>1</v>
      </c>
      <c r="V332" s="15" t="b">
        <v>1</v>
      </c>
    </row>
    <row r="333" spans="1:22" ht="14" hidden="1" x14ac:dyDescent="0.15">
      <c r="A333" s="19">
        <v>46</v>
      </c>
      <c r="B333" s="22"/>
      <c r="C333" s="268">
        <v>7043</v>
      </c>
      <c r="D333" s="268">
        <v>6758</v>
      </c>
      <c r="E333" s="268">
        <v>4781</v>
      </c>
      <c r="F333" s="268">
        <v>3466</v>
      </c>
      <c r="G333" s="54"/>
      <c r="I333" s="17"/>
      <c r="J333" s="17"/>
      <c r="K333" s="17"/>
      <c r="L333" s="17"/>
      <c r="M333" s="143">
        <v>4769</v>
      </c>
      <c r="N333" s="143">
        <v>4575</v>
      </c>
      <c r="O333" s="143">
        <v>3320</v>
      </c>
      <c r="P333">
        <v>2470</v>
      </c>
      <c r="Q333" s="55"/>
      <c r="S333" s="15" t="b">
        <v>1</v>
      </c>
      <c r="T333" s="15" t="b">
        <v>1</v>
      </c>
      <c r="U333" s="15" t="b">
        <v>1</v>
      </c>
      <c r="V333" s="15" t="b">
        <v>1</v>
      </c>
    </row>
    <row r="334" spans="1:22" ht="14" hidden="1" x14ac:dyDescent="0.15">
      <c r="A334" s="19">
        <v>47</v>
      </c>
      <c r="B334" s="22"/>
      <c r="C334" s="268">
        <v>7224</v>
      </c>
      <c r="D334" s="268">
        <v>6930</v>
      </c>
      <c r="E334" s="268">
        <v>4898</v>
      </c>
      <c r="F334" s="268">
        <v>3552</v>
      </c>
      <c r="G334" s="54"/>
      <c r="I334" s="17"/>
      <c r="J334" s="17"/>
      <c r="K334" s="17"/>
      <c r="L334" s="17"/>
      <c r="M334" s="143">
        <v>4891</v>
      </c>
      <c r="N334" s="143">
        <v>4692</v>
      </c>
      <c r="O334" s="143">
        <v>3401</v>
      </c>
      <c r="P334">
        <v>2530</v>
      </c>
      <c r="Q334" s="55"/>
      <c r="S334" s="15" t="b">
        <v>1</v>
      </c>
      <c r="T334" s="15" t="b">
        <v>1</v>
      </c>
      <c r="U334" s="15" t="b">
        <v>1</v>
      </c>
      <c r="V334" s="15" t="b">
        <v>1</v>
      </c>
    </row>
    <row r="335" spans="1:22" ht="14" hidden="1" x14ac:dyDescent="0.15">
      <c r="A335" s="19">
        <v>48</v>
      </c>
      <c r="B335" s="22"/>
      <c r="C335" s="268">
        <v>7408</v>
      </c>
      <c r="D335" s="268">
        <v>7106</v>
      </c>
      <c r="E335" s="268">
        <v>5021</v>
      </c>
      <c r="F335" s="268">
        <v>3638</v>
      </c>
      <c r="G335" s="54"/>
      <c r="I335" s="17"/>
      <c r="J335" s="17"/>
      <c r="K335" s="17"/>
      <c r="L335" s="17"/>
      <c r="M335" s="143">
        <v>5015</v>
      </c>
      <c r="N335" s="143">
        <v>4811</v>
      </c>
      <c r="O335" s="143">
        <v>3486</v>
      </c>
      <c r="P335">
        <v>2592</v>
      </c>
      <c r="Q335" s="55"/>
      <c r="S335" s="15" t="b">
        <v>1</v>
      </c>
      <c r="T335" s="15" t="b">
        <v>1</v>
      </c>
      <c r="U335" s="15" t="b">
        <v>1</v>
      </c>
      <c r="V335" s="15" t="b">
        <v>1</v>
      </c>
    </row>
    <row r="336" spans="1:22" ht="14" hidden="1" x14ac:dyDescent="0.15">
      <c r="A336" s="19">
        <v>49</v>
      </c>
      <c r="B336" s="22"/>
      <c r="C336" s="268">
        <v>7590</v>
      </c>
      <c r="D336" s="268">
        <v>7284</v>
      </c>
      <c r="E336" s="268">
        <v>5143</v>
      </c>
      <c r="F336" s="268">
        <v>3727</v>
      </c>
      <c r="G336" s="54"/>
      <c r="I336" s="17"/>
      <c r="J336" s="17"/>
      <c r="K336" s="17"/>
      <c r="L336" s="17"/>
      <c r="M336" s="143">
        <v>5140</v>
      </c>
      <c r="N336" s="143">
        <v>4932</v>
      </c>
      <c r="O336" s="143">
        <v>3571</v>
      </c>
      <c r="P336">
        <v>2656</v>
      </c>
      <c r="Q336" s="55"/>
      <c r="S336" s="15" t="b">
        <v>1</v>
      </c>
      <c r="T336" s="15" t="b">
        <v>1</v>
      </c>
      <c r="U336" s="15" t="b">
        <v>1</v>
      </c>
      <c r="V336" s="15" t="b">
        <v>1</v>
      </c>
    </row>
    <row r="337" spans="1:22" ht="14" hidden="1" x14ac:dyDescent="0.15">
      <c r="A337" s="19">
        <v>50</v>
      </c>
      <c r="B337" s="22"/>
      <c r="C337" s="268">
        <v>7784</v>
      </c>
      <c r="D337" s="268">
        <v>7468</v>
      </c>
      <c r="E337" s="268">
        <v>5265</v>
      </c>
      <c r="F337" s="268">
        <v>3818</v>
      </c>
      <c r="G337" s="54"/>
      <c r="I337" s="17"/>
      <c r="J337" s="17"/>
      <c r="K337" s="17"/>
      <c r="L337" s="17"/>
      <c r="M337" s="143">
        <v>5271</v>
      </c>
      <c r="N337" s="143">
        <v>5057</v>
      </c>
      <c r="O337" s="143">
        <v>3657</v>
      </c>
      <c r="P337">
        <v>2721</v>
      </c>
      <c r="Q337" s="55"/>
      <c r="S337" s="15" t="b">
        <v>1</v>
      </c>
      <c r="T337" s="15" t="b">
        <v>1</v>
      </c>
      <c r="U337" s="15" t="b">
        <v>1</v>
      </c>
      <c r="V337" s="15" t="b">
        <v>1</v>
      </c>
    </row>
    <row r="338" spans="1:22" ht="14" hidden="1" x14ac:dyDescent="0.15">
      <c r="A338" s="19">
        <v>51</v>
      </c>
      <c r="B338" s="22"/>
      <c r="C338" s="268">
        <v>7979</v>
      </c>
      <c r="D338" s="268">
        <v>7654</v>
      </c>
      <c r="E338" s="268">
        <v>5397</v>
      </c>
      <c r="F338" s="268">
        <v>3912</v>
      </c>
      <c r="G338" s="54"/>
      <c r="I338" s="17"/>
      <c r="J338" s="17"/>
      <c r="K338" s="17"/>
      <c r="L338" s="17"/>
      <c r="M338" s="143">
        <v>5402</v>
      </c>
      <c r="N338" s="143">
        <v>5183</v>
      </c>
      <c r="O338" s="143">
        <v>3747</v>
      </c>
      <c r="P338">
        <v>2787</v>
      </c>
      <c r="Q338" s="55"/>
      <c r="S338" s="15" t="b">
        <v>1</v>
      </c>
      <c r="T338" s="15" t="b">
        <v>1</v>
      </c>
      <c r="U338" s="15" t="b">
        <v>1</v>
      </c>
      <c r="V338" s="15" t="b">
        <v>1</v>
      </c>
    </row>
    <row r="339" spans="1:22" ht="14" hidden="1" x14ac:dyDescent="0.15">
      <c r="A339" s="19">
        <v>52</v>
      </c>
      <c r="B339" s="22"/>
      <c r="C339" s="268">
        <v>8177</v>
      </c>
      <c r="D339" s="268">
        <v>7846</v>
      </c>
      <c r="E339" s="268">
        <v>5525</v>
      </c>
      <c r="F339" s="268">
        <v>4005</v>
      </c>
      <c r="G339" s="54"/>
      <c r="I339" s="17"/>
      <c r="J339" s="17"/>
      <c r="K339" s="17"/>
      <c r="L339" s="17"/>
      <c r="M339" s="143">
        <v>5537</v>
      </c>
      <c r="N339" s="143">
        <v>5313</v>
      </c>
      <c r="O339" s="143">
        <v>3837</v>
      </c>
      <c r="P339">
        <v>2854</v>
      </c>
      <c r="Q339" s="55"/>
      <c r="S339" s="15" t="b">
        <v>1</v>
      </c>
      <c r="T339" s="15" t="b">
        <v>1</v>
      </c>
      <c r="U339" s="15" t="b">
        <v>1</v>
      </c>
      <c r="V339" s="15" t="b">
        <v>1</v>
      </c>
    </row>
    <row r="340" spans="1:22" ht="14" hidden="1" x14ac:dyDescent="0.15">
      <c r="A340" s="19">
        <v>53</v>
      </c>
      <c r="B340" s="22"/>
      <c r="C340" s="268">
        <v>8381</v>
      </c>
      <c r="D340" s="268">
        <v>8040</v>
      </c>
      <c r="E340" s="268">
        <v>5660</v>
      </c>
      <c r="F340" s="268">
        <v>4102</v>
      </c>
      <c r="G340" s="54"/>
      <c r="I340" s="17"/>
      <c r="J340" s="17"/>
      <c r="K340" s="17"/>
      <c r="L340" s="17"/>
      <c r="M340" s="143">
        <v>5675</v>
      </c>
      <c r="N340" s="143">
        <v>5444</v>
      </c>
      <c r="O340" s="143">
        <v>3930</v>
      </c>
      <c r="P340">
        <v>2923</v>
      </c>
      <c r="Q340" s="55"/>
      <c r="S340" s="15" t="b">
        <v>1</v>
      </c>
      <c r="T340" s="15" t="b">
        <v>1</v>
      </c>
      <c r="U340" s="15" t="b">
        <v>1</v>
      </c>
      <c r="V340" s="15" t="b">
        <v>1</v>
      </c>
    </row>
    <row r="341" spans="1:22" ht="14" hidden="1" x14ac:dyDescent="0.15">
      <c r="A341" s="19">
        <v>54</v>
      </c>
      <c r="B341" s="22"/>
      <c r="C341" s="268">
        <v>8586</v>
      </c>
      <c r="D341" s="268">
        <v>8241</v>
      </c>
      <c r="E341" s="268">
        <v>5798</v>
      </c>
      <c r="F341" s="268">
        <v>4201</v>
      </c>
      <c r="G341" s="54"/>
      <c r="I341" s="17"/>
      <c r="J341" s="17"/>
      <c r="K341" s="17"/>
      <c r="L341" s="17"/>
      <c r="M341" s="143">
        <v>5814</v>
      </c>
      <c r="N341" s="143">
        <v>5580</v>
      </c>
      <c r="O341" s="143">
        <v>4026</v>
      </c>
      <c r="P341">
        <v>2994</v>
      </c>
      <c r="Q341" s="55"/>
      <c r="S341" s="15" t="b">
        <v>1</v>
      </c>
      <c r="T341" s="15" t="b">
        <v>1</v>
      </c>
      <c r="U341" s="15" t="b">
        <v>1</v>
      </c>
      <c r="V341" s="15" t="b">
        <v>1</v>
      </c>
    </row>
    <row r="342" spans="1:22" ht="14" hidden="1" x14ac:dyDescent="0.15">
      <c r="A342" s="19">
        <v>55</v>
      </c>
      <c r="B342" s="22"/>
      <c r="C342" s="268">
        <v>8798</v>
      </c>
      <c r="D342" s="268">
        <v>8444</v>
      </c>
      <c r="E342" s="268">
        <v>5936</v>
      </c>
      <c r="F342" s="268">
        <v>4303</v>
      </c>
      <c r="G342" s="54"/>
      <c r="I342" s="17"/>
      <c r="J342" s="17"/>
      <c r="K342" s="17"/>
      <c r="L342" s="17"/>
      <c r="M342" s="143">
        <v>5957</v>
      </c>
      <c r="N342" s="143">
        <v>5717</v>
      </c>
      <c r="O342" s="143">
        <v>4122</v>
      </c>
      <c r="P342">
        <v>3066</v>
      </c>
      <c r="Q342" s="55"/>
      <c r="S342" s="15" t="b">
        <v>1</v>
      </c>
      <c r="T342" s="15" t="b">
        <v>1</v>
      </c>
      <c r="U342" s="15" t="b">
        <v>1</v>
      </c>
      <c r="V342" s="15" t="b">
        <v>1</v>
      </c>
    </row>
    <row r="343" spans="1:22" ht="14" hidden="1" x14ac:dyDescent="0.15">
      <c r="A343" s="19">
        <v>56</v>
      </c>
      <c r="B343" s="22"/>
      <c r="C343" s="268">
        <v>9015</v>
      </c>
      <c r="D343" s="268">
        <v>8648</v>
      </c>
      <c r="E343" s="268">
        <v>6079</v>
      </c>
      <c r="F343" s="268">
        <v>4405</v>
      </c>
      <c r="G343" s="54"/>
      <c r="I343" s="17"/>
      <c r="J343" s="17"/>
      <c r="K343" s="17"/>
      <c r="L343" s="17"/>
      <c r="M343" s="143">
        <v>6104</v>
      </c>
      <c r="N343" s="143">
        <v>5856</v>
      </c>
      <c r="O343" s="143">
        <v>4221</v>
      </c>
      <c r="P343">
        <v>3140</v>
      </c>
      <c r="Q343" s="55"/>
      <c r="S343" s="15" t="b">
        <v>1</v>
      </c>
      <c r="T343" s="15" t="b">
        <v>1</v>
      </c>
      <c r="U343" s="15" t="b">
        <v>1</v>
      </c>
      <c r="V343" s="15" t="b">
        <v>1</v>
      </c>
    </row>
    <row r="344" spans="1:22" ht="14" hidden="1" x14ac:dyDescent="0.15">
      <c r="A344" s="19">
        <v>57</v>
      </c>
      <c r="B344" s="22"/>
      <c r="C344" s="268">
        <v>9234</v>
      </c>
      <c r="D344" s="268">
        <v>8858</v>
      </c>
      <c r="E344" s="268">
        <v>6221</v>
      </c>
      <c r="F344" s="268">
        <v>4508</v>
      </c>
      <c r="G344" s="54"/>
      <c r="I344" s="17"/>
      <c r="J344" s="17"/>
      <c r="K344" s="17"/>
      <c r="L344" s="17"/>
      <c r="M344" s="143">
        <v>6253</v>
      </c>
      <c r="N344" s="143">
        <v>5998</v>
      </c>
      <c r="O344" s="143">
        <v>4320</v>
      </c>
      <c r="P344">
        <v>3213</v>
      </c>
      <c r="Q344" s="55"/>
      <c r="S344" s="15" t="b">
        <v>1</v>
      </c>
      <c r="T344" s="15" t="b">
        <v>1</v>
      </c>
      <c r="U344" s="15" t="b">
        <v>1</v>
      </c>
      <c r="V344" s="15" t="b">
        <v>1</v>
      </c>
    </row>
    <row r="345" spans="1:22" ht="14" hidden="1" x14ac:dyDescent="0.15">
      <c r="A345" s="19">
        <v>58</v>
      </c>
      <c r="B345" s="22"/>
      <c r="C345" s="268">
        <v>9456</v>
      </c>
      <c r="D345" s="268">
        <v>9075</v>
      </c>
      <c r="E345" s="268">
        <v>6371</v>
      </c>
      <c r="F345" s="268">
        <v>4619</v>
      </c>
      <c r="G345" s="54"/>
      <c r="I345" s="17"/>
      <c r="J345" s="17"/>
      <c r="K345" s="17"/>
      <c r="L345" s="17"/>
      <c r="M345" s="143">
        <v>6403</v>
      </c>
      <c r="N345" s="143">
        <v>6144</v>
      </c>
      <c r="O345" s="143">
        <v>4424</v>
      </c>
      <c r="P345">
        <v>3291</v>
      </c>
      <c r="Q345" s="55"/>
      <c r="S345" s="15" t="b">
        <v>1</v>
      </c>
      <c r="T345" s="15" t="b">
        <v>1</v>
      </c>
      <c r="U345" s="15" t="b">
        <v>1</v>
      </c>
      <c r="V345" s="15" t="b">
        <v>1</v>
      </c>
    </row>
    <row r="346" spans="1:22" ht="14" hidden="1" x14ac:dyDescent="0.15">
      <c r="A346" s="19">
        <v>59</v>
      </c>
      <c r="B346" s="22"/>
      <c r="C346" s="268">
        <v>9682</v>
      </c>
      <c r="D346" s="268">
        <v>9291</v>
      </c>
      <c r="E346" s="268">
        <v>6523</v>
      </c>
      <c r="F346" s="268">
        <v>4727</v>
      </c>
      <c r="G346" s="54"/>
      <c r="I346" s="17"/>
      <c r="J346" s="17"/>
      <c r="K346" s="17"/>
      <c r="L346" s="17"/>
      <c r="M346" s="143">
        <v>6556</v>
      </c>
      <c r="N346" s="143">
        <v>6291</v>
      </c>
      <c r="O346" s="143">
        <v>4529</v>
      </c>
      <c r="P346">
        <v>3369</v>
      </c>
      <c r="Q346" s="55"/>
      <c r="S346" s="15" t="b">
        <v>1</v>
      </c>
      <c r="T346" s="15" t="b">
        <v>1</v>
      </c>
      <c r="U346" s="15" t="b">
        <v>1</v>
      </c>
      <c r="V346" s="15" t="b">
        <v>1</v>
      </c>
    </row>
    <row r="347" spans="1:22" ht="14" hidden="1" x14ac:dyDescent="0.15">
      <c r="A347" s="19">
        <v>60</v>
      </c>
      <c r="B347" s="22"/>
      <c r="C347" s="268">
        <v>9915</v>
      </c>
      <c r="D347" s="268">
        <v>9513</v>
      </c>
      <c r="E347" s="268">
        <v>6677</v>
      </c>
      <c r="F347" s="268">
        <v>4840</v>
      </c>
      <c r="G347" s="54"/>
      <c r="I347" s="17"/>
      <c r="J347" s="17"/>
      <c r="K347" s="17"/>
      <c r="L347" s="17"/>
      <c r="M347" s="143">
        <v>6714</v>
      </c>
      <c r="N347" s="143">
        <v>6442</v>
      </c>
      <c r="O347" s="143">
        <v>4636</v>
      </c>
      <c r="P347">
        <v>3449</v>
      </c>
      <c r="Q347" s="55"/>
      <c r="S347" s="15" t="b">
        <v>1</v>
      </c>
      <c r="T347" s="15" t="b">
        <v>1</v>
      </c>
      <c r="U347" s="15" t="b">
        <v>1</v>
      </c>
      <c r="V347" s="15" t="b">
        <v>1</v>
      </c>
    </row>
    <row r="348" spans="1:22" ht="14" hidden="1" x14ac:dyDescent="0.15">
      <c r="A348" s="19">
        <v>61</v>
      </c>
      <c r="B348" s="22"/>
      <c r="C348" s="268">
        <v>11129</v>
      </c>
      <c r="D348" s="268">
        <v>10679</v>
      </c>
      <c r="E348" s="268">
        <v>7490</v>
      </c>
      <c r="F348" s="268">
        <v>5428</v>
      </c>
      <c r="G348" s="54"/>
      <c r="I348" s="17"/>
      <c r="J348" s="17"/>
      <c r="K348" s="17"/>
      <c r="L348" s="17"/>
      <c r="M348" s="143">
        <v>7536</v>
      </c>
      <c r="N348" s="143">
        <v>7231</v>
      </c>
      <c r="O348" s="143">
        <v>5201</v>
      </c>
      <c r="P348">
        <v>3869</v>
      </c>
      <c r="Q348" s="55"/>
      <c r="S348" s="15" t="b">
        <v>1</v>
      </c>
      <c r="T348" s="15" t="b">
        <v>1</v>
      </c>
      <c r="U348" s="15" t="b">
        <v>1</v>
      </c>
      <c r="V348" s="15" t="b">
        <v>1</v>
      </c>
    </row>
    <row r="349" spans="1:22" ht="14" hidden="1" x14ac:dyDescent="0.15">
      <c r="A349" s="19">
        <v>62</v>
      </c>
      <c r="B349" s="22"/>
      <c r="C349" s="268">
        <v>12446</v>
      </c>
      <c r="D349" s="268">
        <v>11942</v>
      </c>
      <c r="E349" s="268">
        <v>8368</v>
      </c>
      <c r="F349" s="268">
        <v>6068</v>
      </c>
      <c r="G349" s="54"/>
      <c r="I349" s="17"/>
      <c r="J349" s="17"/>
      <c r="K349" s="17"/>
      <c r="L349" s="17"/>
      <c r="M349" s="143">
        <v>8428</v>
      </c>
      <c r="N349" s="143">
        <v>8086</v>
      </c>
      <c r="O349" s="143">
        <v>5812</v>
      </c>
      <c r="P349">
        <v>4324</v>
      </c>
      <c r="Q349" s="55"/>
      <c r="S349" s="15" t="b">
        <v>1</v>
      </c>
      <c r="T349" s="15" t="b">
        <v>1</v>
      </c>
      <c r="U349" s="15" t="b">
        <v>1</v>
      </c>
      <c r="V349" s="15" t="b">
        <v>1</v>
      </c>
    </row>
    <row r="350" spans="1:22" ht="14" hidden="1" x14ac:dyDescent="0.15">
      <c r="A350" s="19">
        <v>63</v>
      </c>
      <c r="B350" s="22"/>
      <c r="C350" s="268">
        <v>13862</v>
      </c>
      <c r="D350" s="268">
        <v>13300</v>
      </c>
      <c r="E350" s="268">
        <v>9322</v>
      </c>
      <c r="F350" s="268">
        <v>6756</v>
      </c>
      <c r="G350" s="54"/>
      <c r="I350" s="17"/>
      <c r="J350" s="17"/>
      <c r="K350" s="17"/>
      <c r="L350" s="17"/>
      <c r="M350" s="143">
        <v>9386</v>
      </c>
      <c r="N350" s="143">
        <v>9006</v>
      </c>
      <c r="O350" s="143">
        <v>6473</v>
      </c>
      <c r="P350">
        <v>4815</v>
      </c>
      <c r="Q350" s="55"/>
      <c r="S350" s="15" t="b">
        <v>1</v>
      </c>
      <c r="T350" s="15" t="b">
        <v>1</v>
      </c>
      <c r="U350" s="15" t="b">
        <v>1</v>
      </c>
      <c r="V350" s="15" t="b">
        <v>1</v>
      </c>
    </row>
    <row r="351" spans="1:22" ht="14" hidden="1" x14ac:dyDescent="0.15">
      <c r="A351" s="19">
        <v>64</v>
      </c>
      <c r="B351" s="22"/>
      <c r="C351" s="268">
        <v>15377</v>
      </c>
      <c r="D351" s="268">
        <v>14753</v>
      </c>
      <c r="E351" s="268">
        <v>10346</v>
      </c>
      <c r="F351" s="268">
        <v>7498</v>
      </c>
      <c r="G351" s="54"/>
      <c r="I351" s="17"/>
      <c r="J351" s="17"/>
      <c r="K351" s="17"/>
      <c r="L351" s="17"/>
      <c r="M351" s="143">
        <v>10413</v>
      </c>
      <c r="N351" s="143">
        <v>9990</v>
      </c>
      <c r="O351" s="143">
        <v>7185</v>
      </c>
      <c r="P351">
        <v>5344</v>
      </c>
      <c r="Q351" s="55"/>
      <c r="S351" s="15" t="b">
        <v>1</v>
      </c>
      <c r="T351" s="15" t="b">
        <v>1</v>
      </c>
      <c r="U351" s="15" t="b">
        <v>1</v>
      </c>
      <c r="V351" s="15" t="b">
        <v>1</v>
      </c>
    </row>
    <row r="352" spans="1:22" ht="14" hidden="1" x14ac:dyDescent="0.15">
      <c r="A352" s="19">
        <v>65</v>
      </c>
      <c r="B352" s="22"/>
      <c r="C352" s="268">
        <v>16992</v>
      </c>
      <c r="D352" s="268">
        <v>16305</v>
      </c>
      <c r="E352" s="268">
        <v>11441</v>
      </c>
      <c r="F352" s="268">
        <v>8292</v>
      </c>
      <c r="G352" s="54"/>
      <c r="I352" s="17"/>
      <c r="J352" s="17"/>
      <c r="K352" s="17"/>
      <c r="L352" s="17"/>
      <c r="M352" s="143">
        <v>11507</v>
      </c>
      <c r="N352" s="143">
        <v>11041</v>
      </c>
      <c r="O352" s="143">
        <v>7945</v>
      </c>
      <c r="P352">
        <v>5910</v>
      </c>
      <c r="Q352" s="55"/>
      <c r="S352" s="15" t="b">
        <v>1</v>
      </c>
      <c r="T352" s="15" t="b">
        <v>1</v>
      </c>
      <c r="U352" s="15" t="b">
        <v>1</v>
      </c>
      <c r="V352" s="15" t="b">
        <v>1</v>
      </c>
    </row>
    <row r="353" spans="1:22" ht="14" hidden="1" x14ac:dyDescent="0.15">
      <c r="A353" s="19">
        <v>66</v>
      </c>
      <c r="B353" s="22"/>
      <c r="C353" s="268">
        <v>18708</v>
      </c>
      <c r="D353" s="268">
        <v>17949</v>
      </c>
      <c r="E353" s="268">
        <v>12606</v>
      </c>
      <c r="F353" s="268">
        <v>9138</v>
      </c>
      <c r="G353" s="54"/>
      <c r="I353" s="17"/>
      <c r="J353" s="17"/>
      <c r="K353" s="17"/>
      <c r="L353" s="17"/>
      <c r="M353" s="143">
        <v>12669</v>
      </c>
      <c r="N353" s="143">
        <v>12155</v>
      </c>
      <c r="O353" s="143">
        <v>8755</v>
      </c>
      <c r="P353">
        <v>6513</v>
      </c>
      <c r="Q353" s="55"/>
      <c r="S353" s="15" t="b">
        <v>1</v>
      </c>
      <c r="T353" s="15" t="b">
        <v>1</v>
      </c>
      <c r="U353" s="15" t="b">
        <v>1</v>
      </c>
      <c r="V353" s="15" t="b">
        <v>1</v>
      </c>
    </row>
    <row r="354" spans="1:22" ht="14" hidden="1" x14ac:dyDescent="0.15">
      <c r="A354" s="19">
        <v>67</v>
      </c>
      <c r="B354" s="22"/>
      <c r="C354" s="268">
        <v>20523</v>
      </c>
      <c r="D354" s="268">
        <v>19691</v>
      </c>
      <c r="E354" s="268">
        <v>13843</v>
      </c>
      <c r="F354" s="268">
        <v>10032</v>
      </c>
      <c r="G354" s="54"/>
      <c r="I354" s="17"/>
      <c r="J354" s="17"/>
      <c r="K354" s="17"/>
      <c r="L354" s="17"/>
      <c r="M354" s="143">
        <v>13898</v>
      </c>
      <c r="N354" s="143">
        <v>13334</v>
      </c>
      <c r="O354" s="143">
        <v>9614</v>
      </c>
      <c r="P354">
        <v>7151</v>
      </c>
      <c r="Q354" s="55"/>
      <c r="S354" s="15" t="b">
        <v>1</v>
      </c>
      <c r="T354" s="15" t="b">
        <v>1</v>
      </c>
      <c r="U354" s="15" t="b">
        <v>1</v>
      </c>
      <c r="V354" s="15" t="b">
        <v>1</v>
      </c>
    </row>
    <row r="355" spans="1:22" ht="14" hidden="1" x14ac:dyDescent="0.15">
      <c r="A355" s="19">
        <v>68</v>
      </c>
      <c r="B355" s="22"/>
      <c r="C355" s="268">
        <v>22438</v>
      </c>
      <c r="D355" s="268">
        <v>21528</v>
      </c>
      <c r="E355" s="268">
        <v>15150</v>
      </c>
      <c r="F355" s="268">
        <v>10980</v>
      </c>
      <c r="G355" s="54"/>
      <c r="I355" s="17"/>
      <c r="J355" s="17"/>
      <c r="K355" s="17"/>
      <c r="L355" s="17"/>
      <c r="M355" s="143">
        <v>15195</v>
      </c>
      <c r="N355" s="143">
        <v>14579</v>
      </c>
      <c r="O355" s="143">
        <v>10522</v>
      </c>
      <c r="P355">
        <v>7826</v>
      </c>
      <c r="Q355" s="55"/>
      <c r="S355" s="15" t="b">
        <v>1</v>
      </c>
      <c r="T355" s="15" t="b">
        <v>1</v>
      </c>
      <c r="U355" s="15" t="b">
        <v>1</v>
      </c>
      <c r="V355" s="15" t="b">
        <v>1</v>
      </c>
    </row>
    <row r="356" spans="1:22" ht="14" hidden="1" x14ac:dyDescent="0.15">
      <c r="A356" s="19">
        <v>69</v>
      </c>
      <c r="B356" s="22"/>
      <c r="C356" s="268">
        <v>24454</v>
      </c>
      <c r="D356" s="268">
        <v>23464</v>
      </c>
      <c r="E356" s="268">
        <v>16529</v>
      </c>
      <c r="F356" s="268">
        <v>11980</v>
      </c>
      <c r="G356" s="54"/>
      <c r="I356" s="17"/>
      <c r="J356" s="17"/>
      <c r="K356" s="17"/>
      <c r="L356" s="17"/>
      <c r="M356" s="143">
        <v>16560</v>
      </c>
      <c r="N356" s="143">
        <v>15889</v>
      </c>
      <c r="O356" s="143">
        <v>11480</v>
      </c>
      <c r="P356">
        <v>8539</v>
      </c>
      <c r="Q356" s="55"/>
      <c r="S356" s="15" t="b">
        <v>1</v>
      </c>
      <c r="T356" s="15" t="b">
        <v>1</v>
      </c>
      <c r="U356" s="15" t="b">
        <v>1</v>
      </c>
      <c r="V356" s="15" t="b">
        <v>1</v>
      </c>
    </row>
    <row r="357" spans="1:22" ht="14" hidden="1" x14ac:dyDescent="0.15">
      <c r="A357" s="19">
        <v>70</v>
      </c>
      <c r="B357" s="22"/>
      <c r="C357" s="268">
        <v>26570</v>
      </c>
      <c r="D357" s="268">
        <v>25496</v>
      </c>
      <c r="E357" s="268">
        <v>17979</v>
      </c>
      <c r="F357" s="268">
        <v>13030</v>
      </c>
      <c r="G357" s="54"/>
      <c r="I357" s="17"/>
      <c r="J357" s="17"/>
      <c r="K357" s="17"/>
      <c r="L357" s="17"/>
      <c r="M357" s="143">
        <v>17993</v>
      </c>
      <c r="N357" s="143">
        <v>17265</v>
      </c>
      <c r="O357" s="143">
        <v>12486</v>
      </c>
      <c r="P357">
        <v>9287</v>
      </c>
      <c r="Q357" s="55"/>
      <c r="S357" s="15" t="b">
        <v>1</v>
      </c>
      <c r="T357" s="15" t="b">
        <v>1</v>
      </c>
      <c r="U357" s="15" t="b">
        <v>1</v>
      </c>
      <c r="V357" s="15" t="b">
        <v>1</v>
      </c>
    </row>
    <row r="358" spans="1:22" ht="14" hidden="1" x14ac:dyDescent="0.15">
      <c r="A358" s="19">
        <v>71</v>
      </c>
      <c r="B358" s="22"/>
      <c r="C358" s="268">
        <v>28786</v>
      </c>
      <c r="D358" s="268">
        <v>27621</v>
      </c>
      <c r="E358" s="268">
        <v>19500</v>
      </c>
      <c r="F358" s="268">
        <v>14133</v>
      </c>
      <c r="G358" s="54"/>
      <c r="I358" s="17"/>
      <c r="J358" s="17"/>
      <c r="K358" s="17"/>
      <c r="L358" s="17"/>
      <c r="M358" s="143">
        <v>19494</v>
      </c>
      <c r="N358" s="143">
        <v>18704</v>
      </c>
      <c r="O358" s="143">
        <v>13543</v>
      </c>
      <c r="P358">
        <v>10074</v>
      </c>
      <c r="Q358" s="55"/>
      <c r="S358" s="15" t="b">
        <v>1</v>
      </c>
      <c r="T358" s="15" t="b">
        <v>1</v>
      </c>
      <c r="U358" s="15" t="b">
        <v>1</v>
      </c>
      <c r="V358" s="15" t="b">
        <v>1</v>
      </c>
    </row>
    <row r="359" spans="1:22" ht="14" hidden="1" x14ac:dyDescent="0.15">
      <c r="A359" s="19">
        <v>72</v>
      </c>
      <c r="B359" s="22"/>
      <c r="C359" s="268">
        <v>31103</v>
      </c>
      <c r="D359" s="268">
        <v>29841</v>
      </c>
      <c r="E359" s="268">
        <v>21093</v>
      </c>
      <c r="F359" s="268">
        <v>15287</v>
      </c>
      <c r="G359" s="54"/>
      <c r="I359" s="17"/>
      <c r="J359" s="17"/>
      <c r="K359" s="17"/>
      <c r="L359" s="17"/>
      <c r="M359" s="143">
        <v>21063</v>
      </c>
      <c r="N359" s="143">
        <v>20208</v>
      </c>
      <c r="O359" s="143">
        <v>14650</v>
      </c>
      <c r="P359">
        <v>10897</v>
      </c>
      <c r="Q359" s="55"/>
      <c r="S359" s="15" t="b">
        <v>1</v>
      </c>
      <c r="T359" s="15" t="b">
        <v>1</v>
      </c>
      <c r="U359" s="15" t="b">
        <v>1</v>
      </c>
      <c r="V359" s="15" t="b">
        <v>1</v>
      </c>
    </row>
    <row r="360" spans="1:22" ht="14" hidden="1" x14ac:dyDescent="0.15">
      <c r="A360" s="19">
        <v>73</v>
      </c>
      <c r="B360" s="22"/>
      <c r="C360" s="268">
        <v>33520</v>
      </c>
      <c r="D360" s="268">
        <v>32160</v>
      </c>
      <c r="E360" s="268">
        <v>22755</v>
      </c>
      <c r="F360" s="268">
        <v>16492</v>
      </c>
      <c r="G360" s="54"/>
      <c r="I360" s="17"/>
      <c r="J360" s="17"/>
      <c r="K360" s="17"/>
      <c r="L360" s="17"/>
      <c r="M360" s="143">
        <v>22700</v>
      </c>
      <c r="N360" s="143">
        <v>21779</v>
      </c>
      <c r="O360" s="143">
        <v>15804</v>
      </c>
      <c r="P360">
        <v>11756</v>
      </c>
      <c r="Q360" s="55"/>
      <c r="S360" s="15" t="b">
        <v>1</v>
      </c>
      <c r="T360" s="15" t="b">
        <v>1</v>
      </c>
      <c r="U360" s="15" t="b">
        <v>1</v>
      </c>
      <c r="V360" s="15" t="b">
        <v>1</v>
      </c>
    </row>
    <row r="361" spans="1:22" ht="14" hidden="1" x14ac:dyDescent="0.15">
      <c r="A361" s="19">
        <v>74</v>
      </c>
      <c r="B361" s="22"/>
      <c r="C361" s="268">
        <v>36036</v>
      </c>
      <c r="D361" s="268">
        <v>34577</v>
      </c>
      <c r="E361" s="268">
        <v>24487</v>
      </c>
      <c r="F361" s="268">
        <v>17749</v>
      </c>
      <c r="G361" s="54"/>
      <c r="I361" s="17"/>
      <c r="J361" s="17"/>
      <c r="K361" s="17"/>
      <c r="L361" s="17"/>
      <c r="M361" s="143">
        <v>24404</v>
      </c>
      <c r="N361" s="143">
        <v>23415</v>
      </c>
      <c r="O361" s="143">
        <v>17008</v>
      </c>
      <c r="P361">
        <v>12652</v>
      </c>
      <c r="Q361" s="55"/>
      <c r="S361" s="15" t="b">
        <v>1</v>
      </c>
      <c r="T361" s="15" t="b">
        <v>1</v>
      </c>
      <c r="U361" s="15" t="b">
        <v>1</v>
      </c>
      <c r="V361" s="15" t="b">
        <v>1</v>
      </c>
    </row>
    <row r="362" spans="1:22" ht="14" hidden="1" x14ac:dyDescent="0.15">
      <c r="A362" s="19">
        <v>75</v>
      </c>
      <c r="B362" s="22"/>
      <c r="C362" s="268">
        <v>38654</v>
      </c>
      <c r="D362" s="268">
        <v>37088</v>
      </c>
      <c r="E362" s="268">
        <v>26292</v>
      </c>
      <c r="F362" s="268">
        <v>19057</v>
      </c>
      <c r="G362" s="54"/>
      <c r="I362" s="17"/>
      <c r="J362" s="17"/>
      <c r="K362" s="17"/>
      <c r="L362" s="17"/>
      <c r="M362" s="143">
        <v>26176</v>
      </c>
      <c r="N362" s="143">
        <v>25115</v>
      </c>
      <c r="O362" s="143">
        <v>18261</v>
      </c>
      <c r="P362">
        <v>13584</v>
      </c>
      <c r="Q362" s="55"/>
      <c r="S362" s="15" t="b">
        <v>1</v>
      </c>
      <c r="T362" s="15" t="b">
        <v>1</v>
      </c>
      <c r="U362" s="15" t="b">
        <v>1</v>
      </c>
      <c r="V362" s="15" t="b">
        <v>1</v>
      </c>
    </row>
    <row r="363" spans="1:22" ht="14" hidden="1" x14ac:dyDescent="0.15">
      <c r="A363" s="19">
        <v>76</v>
      </c>
      <c r="B363" s="22"/>
      <c r="C363" s="268">
        <v>38654</v>
      </c>
      <c r="D363" s="268">
        <v>37088</v>
      </c>
      <c r="E363" s="268">
        <v>26292</v>
      </c>
      <c r="F363" s="268">
        <v>19057</v>
      </c>
      <c r="G363" s="54"/>
      <c r="I363" s="17"/>
      <c r="J363" s="17"/>
      <c r="K363" s="17"/>
      <c r="L363" s="17"/>
      <c r="M363" s="143">
        <v>26176</v>
      </c>
      <c r="N363" s="143">
        <v>25115</v>
      </c>
      <c r="O363" s="143">
        <v>18261</v>
      </c>
      <c r="P363">
        <v>13584</v>
      </c>
      <c r="Q363" s="55"/>
      <c r="S363" s="15" t="e">
        <v>#N/A</v>
      </c>
      <c r="T363" s="15" t="e">
        <v>#N/A</v>
      </c>
      <c r="U363" s="15" t="e">
        <v>#N/A</v>
      </c>
      <c r="V363" s="15" t="e">
        <v>#N/A</v>
      </c>
    </row>
    <row r="364" spans="1:22" ht="14" hidden="1" x14ac:dyDescent="0.15">
      <c r="A364" s="19">
        <v>77</v>
      </c>
      <c r="B364" s="22"/>
      <c r="C364" s="268">
        <v>38654</v>
      </c>
      <c r="D364" s="268">
        <v>37088</v>
      </c>
      <c r="E364" s="268">
        <v>26292</v>
      </c>
      <c r="F364" s="268">
        <v>19057</v>
      </c>
      <c r="G364" s="54"/>
      <c r="I364" s="17"/>
      <c r="J364" s="17"/>
      <c r="K364" s="17"/>
      <c r="L364" s="17"/>
      <c r="M364" s="143">
        <v>26176</v>
      </c>
      <c r="N364" s="143">
        <v>25115</v>
      </c>
      <c r="O364" s="143">
        <v>18261</v>
      </c>
      <c r="P364">
        <v>13584</v>
      </c>
      <c r="Q364" s="55"/>
      <c r="S364" s="15" t="e">
        <v>#N/A</v>
      </c>
      <c r="T364" s="15" t="e">
        <v>#N/A</v>
      </c>
      <c r="U364" s="15" t="e">
        <v>#N/A</v>
      </c>
      <c r="V364" s="15" t="e">
        <v>#N/A</v>
      </c>
    </row>
    <row r="365" spans="1:22" ht="14" hidden="1" x14ac:dyDescent="0.15">
      <c r="A365" s="19">
        <v>78</v>
      </c>
      <c r="B365" s="22"/>
      <c r="C365" s="268">
        <v>38654</v>
      </c>
      <c r="D365" s="268">
        <v>37088</v>
      </c>
      <c r="E365" s="268">
        <v>26292</v>
      </c>
      <c r="F365" s="268">
        <v>19057</v>
      </c>
      <c r="G365" s="54"/>
      <c r="I365" s="17"/>
      <c r="J365" s="17"/>
      <c r="K365" s="17"/>
      <c r="L365" s="17"/>
      <c r="M365" s="143">
        <v>26176</v>
      </c>
      <c r="N365" s="143">
        <v>25115</v>
      </c>
      <c r="O365" s="143">
        <v>18261</v>
      </c>
      <c r="P365">
        <v>13584</v>
      </c>
      <c r="Q365" s="55"/>
      <c r="S365" s="15" t="e">
        <v>#N/A</v>
      </c>
      <c r="T365" s="15" t="e">
        <v>#N/A</v>
      </c>
      <c r="U365" s="15" t="e">
        <v>#N/A</v>
      </c>
      <c r="V365" s="15" t="e">
        <v>#N/A</v>
      </c>
    </row>
    <row r="366" spans="1:22" ht="14" hidden="1" x14ac:dyDescent="0.15">
      <c r="A366" s="19">
        <v>79</v>
      </c>
      <c r="B366" s="22"/>
      <c r="C366" s="268">
        <v>38654</v>
      </c>
      <c r="D366" s="268">
        <v>37088</v>
      </c>
      <c r="E366" s="268">
        <v>26292</v>
      </c>
      <c r="F366" s="268">
        <v>19057</v>
      </c>
      <c r="G366" s="54"/>
      <c r="I366" s="17"/>
      <c r="J366" s="17"/>
      <c r="K366" s="17"/>
      <c r="L366" s="17"/>
      <c r="M366" s="143">
        <v>26176</v>
      </c>
      <c r="N366" s="143">
        <v>25115</v>
      </c>
      <c r="O366" s="143">
        <v>18261</v>
      </c>
      <c r="P366">
        <v>13584</v>
      </c>
      <c r="Q366" s="55"/>
      <c r="S366" s="15" t="e">
        <v>#N/A</v>
      </c>
      <c r="T366" s="15" t="e">
        <v>#N/A</v>
      </c>
      <c r="U366" s="15" t="e">
        <v>#N/A</v>
      </c>
      <c r="V366" s="15" t="e">
        <v>#N/A</v>
      </c>
    </row>
    <row r="367" spans="1:22" ht="14" hidden="1" x14ac:dyDescent="0.15">
      <c r="A367" s="19">
        <v>80</v>
      </c>
      <c r="B367" s="22"/>
      <c r="C367" s="268">
        <v>38654</v>
      </c>
      <c r="D367" s="268">
        <v>37088</v>
      </c>
      <c r="E367" s="268">
        <v>26292</v>
      </c>
      <c r="F367" s="268">
        <v>19057</v>
      </c>
      <c r="G367" s="55"/>
      <c r="I367" s="17"/>
      <c r="J367" s="17"/>
      <c r="K367" s="17"/>
      <c r="L367" s="17"/>
      <c r="M367" s="143">
        <v>26176</v>
      </c>
      <c r="N367" s="143">
        <v>25115</v>
      </c>
      <c r="O367" s="143">
        <v>18261</v>
      </c>
      <c r="P367">
        <v>13584</v>
      </c>
      <c r="Q367" s="55"/>
      <c r="S367" s="15" t="e">
        <v>#N/A</v>
      </c>
      <c r="T367" s="15" t="e">
        <v>#N/A</v>
      </c>
      <c r="U367" s="15" t="e">
        <v>#N/A</v>
      </c>
      <c r="V367" s="15" t="e">
        <v>#N/A</v>
      </c>
    </row>
    <row r="368" spans="1:22" ht="14" hidden="1" x14ac:dyDescent="0.15">
      <c r="A368" s="19">
        <v>81</v>
      </c>
      <c r="B368" s="22"/>
      <c r="C368" s="268">
        <v>38654</v>
      </c>
      <c r="D368" s="268">
        <v>37088</v>
      </c>
      <c r="E368" s="268">
        <v>26292</v>
      </c>
      <c r="F368" s="268">
        <v>19057</v>
      </c>
      <c r="G368" s="55"/>
      <c r="I368" s="17"/>
      <c r="J368" s="17"/>
      <c r="K368" s="17"/>
      <c r="L368" s="17"/>
      <c r="M368" s="143">
        <v>26176</v>
      </c>
      <c r="N368" s="143">
        <v>25115</v>
      </c>
      <c r="O368" s="143">
        <v>18261</v>
      </c>
      <c r="P368">
        <v>13584</v>
      </c>
      <c r="Q368" s="55"/>
      <c r="S368" s="15" t="e">
        <v>#N/A</v>
      </c>
      <c r="T368" s="15" t="e">
        <v>#N/A</v>
      </c>
      <c r="U368" s="15" t="e">
        <v>#N/A</v>
      </c>
      <c r="V368" s="15" t="e">
        <v>#N/A</v>
      </c>
    </row>
    <row r="369" spans="1:22" ht="14" hidden="1" x14ac:dyDescent="0.15">
      <c r="A369" s="19">
        <v>82</v>
      </c>
      <c r="B369" s="22"/>
      <c r="C369" s="268">
        <v>38654</v>
      </c>
      <c r="D369" s="268">
        <v>37088</v>
      </c>
      <c r="E369" s="268">
        <v>26292</v>
      </c>
      <c r="F369" s="268">
        <v>19057</v>
      </c>
      <c r="G369" s="55"/>
      <c r="I369" s="17"/>
      <c r="J369" s="17"/>
      <c r="K369" s="17"/>
      <c r="L369" s="17"/>
      <c r="M369" s="143">
        <v>26176</v>
      </c>
      <c r="N369" s="143">
        <v>25115</v>
      </c>
      <c r="O369" s="143">
        <v>18261</v>
      </c>
      <c r="P369">
        <v>13584</v>
      </c>
      <c r="Q369" s="55"/>
      <c r="S369" s="15" t="e">
        <v>#N/A</v>
      </c>
      <c r="T369" s="15" t="e">
        <v>#N/A</v>
      </c>
      <c r="U369" s="15" t="e">
        <v>#N/A</v>
      </c>
      <c r="V369" s="15" t="e">
        <v>#N/A</v>
      </c>
    </row>
    <row r="370" spans="1:22" ht="14" hidden="1" x14ac:dyDescent="0.15">
      <c r="A370" s="19">
        <v>83</v>
      </c>
      <c r="B370" s="22"/>
      <c r="C370" s="268">
        <v>38654</v>
      </c>
      <c r="D370" s="268">
        <v>37088</v>
      </c>
      <c r="E370" s="268">
        <v>26292</v>
      </c>
      <c r="F370" s="268">
        <v>19057</v>
      </c>
      <c r="G370" s="55"/>
      <c r="I370" s="17"/>
      <c r="J370" s="17"/>
      <c r="K370" s="17"/>
      <c r="L370" s="17"/>
      <c r="M370" s="143">
        <v>26176</v>
      </c>
      <c r="N370" s="143">
        <v>25115</v>
      </c>
      <c r="O370" s="143">
        <v>18261</v>
      </c>
      <c r="P370">
        <v>13584</v>
      </c>
      <c r="Q370" s="55"/>
      <c r="S370" s="15" t="e">
        <v>#N/A</v>
      </c>
      <c r="T370" s="15" t="e">
        <v>#N/A</v>
      </c>
      <c r="U370" s="15" t="e">
        <v>#N/A</v>
      </c>
      <c r="V370" s="15" t="e">
        <v>#N/A</v>
      </c>
    </row>
    <row r="371" spans="1:22" ht="14" hidden="1" x14ac:dyDescent="0.15">
      <c r="A371" s="19">
        <v>84</v>
      </c>
      <c r="B371" s="22" t="s">
        <v>3</v>
      </c>
      <c r="C371" s="268">
        <v>38654</v>
      </c>
      <c r="D371" s="268">
        <v>37088</v>
      </c>
      <c r="E371" s="268">
        <v>26292</v>
      </c>
      <c r="F371" s="268">
        <v>19057</v>
      </c>
      <c r="G371" s="54"/>
      <c r="I371" s="17"/>
      <c r="J371" s="17"/>
      <c r="K371" s="17"/>
      <c r="L371" s="17"/>
      <c r="M371" s="143">
        <v>26176</v>
      </c>
      <c r="N371" s="143">
        <v>25115</v>
      </c>
      <c r="O371" s="143">
        <v>18261</v>
      </c>
      <c r="P371">
        <v>13584</v>
      </c>
      <c r="Q371" s="55"/>
      <c r="S371" s="15" t="e">
        <v>#N/A</v>
      </c>
      <c r="T371" s="15" t="e">
        <v>#N/A</v>
      </c>
      <c r="U371" s="15" t="e">
        <v>#N/A</v>
      </c>
      <c r="V371" s="15" t="e">
        <v>#N/A</v>
      </c>
    </row>
    <row r="372" spans="1:22" ht="14" hidden="1" x14ac:dyDescent="0.15">
      <c r="A372" s="19">
        <v>1</v>
      </c>
      <c r="B372" s="22" t="s">
        <v>4</v>
      </c>
      <c r="C372" s="268">
        <v>3816</v>
      </c>
      <c r="D372" s="268">
        <v>3658</v>
      </c>
      <c r="E372" s="268">
        <v>2758</v>
      </c>
      <c r="F372" s="268">
        <v>2000</v>
      </c>
      <c r="G372" s="52"/>
      <c r="I372" s="17"/>
      <c r="J372" s="17"/>
      <c r="K372" s="17"/>
      <c r="L372" s="17"/>
      <c r="M372" s="141">
        <v>1291</v>
      </c>
      <c r="N372" s="141">
        <v>1238</v>
      </c>
      <c r="O372" s="141">
        <v>957</v>
      </c>
      <c r="P372">
        <v>712</v>
      </c>
      <c r="Q372" s="52"/>
      <c r="S372" s="15" t="b">
        <v>1</v>
      </c>
      <c r="T372" s="15" t="b">
        <v>1</v>
      </c>
      <c r="U372" s="15" t="b">
        <v>1</v>
      </c>
      <c r="V372" s="15" t="b">
        <v>1</v>
      </c>
    </row>
    <row r="373" spans="1:22" ht="14" hidden="1" x14ac:dyDescent="0.15">
      <c r="A373" s="19">
        <v>2</v>
      </c>
      <c r="B373" s="22" t="s">
        <v>1</v>
      </c>
      <c r="C373" s="268">
        <v>6484</v>
      </c>
      <c r="D373" s="268">
        <v>6216</v>
      </c>
      <c r="E373" s="268">
        <v>4690</v>
      </c>
      <c r="F373" s="268">
        <v>3400</v>
      </c>
      <c r="G373" s="53"/>
      <c r="I373" s="17"/>
      <c r="J373" s="17"/>
      <c r="K373" s="17"/>
      <c r="L373" s="17"/>
      <c r="M373" s="143">
        <v>2194</v>
      </c>
      <c r="N373" s="143">
        <v>2104</v>
      </c>
      <c r="O373" s="143">
        <v>1628</v>
      </c>
      <c r="P373">
        <v>1211</v>
      </c>
      <c r="Q373" s="55"/>
      <c r="S373" s="15" t="b">
        <v>1</v>
      </c>
      <c r="T373" s="15" t="b">
        <v>1</v>
      </c>
      <c r="U373" s="15" t="b">
        <v>1</v>
      </c>
      <c r="V373" s="15" t="b">
        <v>1</v>
      </c>
    </row>
    <row r="374" spans="1:22" ht="14" hidden="1" x14ac:dyDescent="0.15">
      <c r="A374" s="19">
        <v>3</v>
      </c>
      <c r="B374" s="22" t="s">
        <v>5</v>
      </c>
      <c r="C374" s="268">
        <v>9152</v>
      </c>
      <c r="D374" s="268">
        <v>8782</v>
      </c>
      <c r="E374" s="268">
        <v>6618</v>
      </c>
      <c r="F374" s="268">
        <v>4798</v>
      </c>
      <c r="G374" s="53"/>
      <c r="I374" s="17"/>
      <c r="J374" s="17"/>
      <c r="K374" s="17"/>
      <c r="L374" s="17"/>
      <c r="M374" s="143">
        <v>3098</v>
      </c>
      <c r="N374" s="143">
        <v>2972</v>
      </c>
      <c r="O374" s="143">
        <v>2298</v>
      </c>
      <c r="P374">
        <v>1709</v>
      </c>
      <c r="Q374" s="55"/>
      <c r="S374" s="15" t="b">
        <v>1</v>
      </c>
      <c r="T374" s="15" t="b">
        <v>1</v>
      </c>
      <c r="U374" s="15" t="b">
        <v>1</v>
      </c>
      <c r="V374" s="15" t="b">
        <v>1</v>
      </c>
    </row>
    <row r="375" spans="1:22" hidden="1" x14ac:dyDescent="0.15">
      <c r="A375" s="19"/>
      <c r="B375" s="23"/>
      <c r="C375" s="24"/>
      <c r="D375" s="24"/>
      <c r="E375" s="24"/>
      <c r="F375" s="24"/>
      <c r="G375" s="24"/>
    </row>
    <row r="376" spans="1:22" ht="18" hidden="1" x14ac:dyDescent="0.2">
      <c r="A376" s="498" t="s">
        <v>20</v>
      </c>
      <c r="B376" s="499"/>
      <c r="C376" s="499"/>
      <c r="D376" s="499"/>
      <c r="E376" s="499"/>
      <c r="F376" s="499"/>
      <c r="G376" s="499"/>
    </row>
    <row r="377" spans="1:22" hidden="1" x14ac:dyDescent="0.15">
      <c r="A377" s="494" t="s">
        <v>0</v>
      </c>
      <c r="B377" s="495"/>
      <c r="C377" s="495"/>
      <c r="D377" s="495"/>
      <c r="E377" s="495"/>
      <c r="F377" s="495"/>
      <c r="G377" s="495"/>
      <c r="H377" s="56"/>
    </row>
    <row r="378" spans="1:22" hidden="1" x14ac:dyDescent="0.15">
      <c r="A378" s="19" t="s">
        <v>2</v>
      </c>
      <c r="B378" s="20" t="s">
        <v>2</v>
      </c>
      <c r="C378" s="65">
        <v>2000</v>
      </c>
      <c r="D378" s="65">
        <v>3500</v>
      </c>
      <c r="E378" s="21">
        <v>5000</v>
      </c>
      <c r="F378" s="21"/>
      <c r="G378" s="21"/>
    </row>
    <row r="379" spans="1:22" hidden="1" x14ac:dyDescent="0.15">
      <c r="A379" s="19">
        <v>18</v>
      </c>
      <c r="B379" s="22"/>
      <c r="C379" s="26">
        <f t="shared" ref="C379:G379" si="140">+C305*$K$2</f>
        <v>354.2</v>
      </c>
      <c r="D379" s="26">
        <f t="shared" si="140"/>
        <v>339.73333333333335</v>
      </c>
      <c r="E379" s="26">
        <f t="shared" si="140"/>
        <v>256.2</v>
      </c>
      <c r="F379" s="26">
        <f t="shared" si="140"/>
        <v>185.73333333333335</v>
      </c>
      <c r="G379" s="26">
        <f t="shared" si="140"/>
        <v>0</v>
      </c>
    </row>
    <row r="380" spans="1:22" hidden="1" x14ac:dyDescent="0.15">
      <c r="A380" s="19">
        <v>19</v>
      </c>
      <c r="B380" s="22"/>
      <c r="C380" s="26">
        <f t="shared" ref="C380:G380" si="141">+C306*$K$2</f>
        <v>359.24</v>
      </c>
      <c r="D380" s="26">
        <f t="shared" si="141"/>
        <v>344.68</v>
      </c>
      <c r="E380" s="26">
        <f t="shared" si="141"/>
        <v>259</v>
      </c>
      <c r="F380" s="26">
        <f t="shared" si="141"/>
        <v>187.88</v>
      </c>
      <c r="G380" s="26">
        <f t="shared" si="141"/>
        <v>0</v>
      </c>
    </row>
    <row r="381" spans="1:22" hidden="1" x14ac:dyDescent="0.15">
      <c r="A381" s="19">
        <v>20</v>
      </c>
      <c r="B381" s="22"/>
      <c r="C381" s="26">
        <f t="shared" ref="C381:G381" si="142">+C307*$K$2</f>
        <v>364</v>
      </c>
      <c r="D381" s="26">
        <f t="shared" si="142"/>
        <v>349.44</v>
      </c>
      <c r="E381" s="26">
        <f t="shared" si="142"/>
        <v>261.98666666666668</v>
      </c>
      <c r="F381" s="26">
        <f t="shared" si="142"/>
        <v>189.93333333333334</v>
      </c>
      <c r="G381" s="26">
        <f t="shared" si="142"/>
        <v>0</v>
      </c>
    </row>
    <row r="382" spans="1:22" hidden="1" x14ac:dyDescent="0.15">
      <c r="A382" s="19">
        <v>21</v>
      </c>
      <c r="B382" s="22"/>
      <c r="C382" s="26">
        <f t="shared" ref="C382:G382" si="143">+C308*$K$2</f>
        <v>369.50666666666666</v>
      </c>
      <c r="D382" s="26">
        <f t="shared" si="143"/>
        <v>354.66666666666669</v>
      </c>
      <c r="E382" s="26">
        <f t="shared" si="143"/>
        <v>264.97333333333336</v>
      </c>
      <c r="F382" s="26">
        <f t="shared" si="143"/>
        <v>192.17333333333335</v>
      </c>
      <c r="G382" s="26">
        <f t="shared" si="143"/>
        <v>0</v>
      </c>
    </row>
    <row r="383" spans="1:22" hidden="1" x14ac:dyDescent="0.15">
      <c r="A383" s="19">
        <v>22</v>
      </c>
      <c r="B383" s="22"/>
      <c r="C383" s="26">
        <f t="shared" ref="C383:G383" si="144">+C309*$K$2</f>
        <v>375.10666666666668</v>
      </c>
      <c r="D383" s="26">
        <f t="shared" si="144"/>
        <v>359.8</v>
      </c>
      <c r="E383" s="26">
        <f t="shared" si="144"/>
        <v>268.33333333333337</v>
      </c>
      <c r="F383" s="26">
        <f t="shared" si="144"/>
        <v>194.50666666666669</v>
      </c>
      <c r="G383" s="26">
        <f t="shared" si="144"/>
        <v>0</v>
      </c>
    </row>
    <row r="384" spans="1:22" hidden="1" x14ac:dyDescent="0.15">
      <c r="A384" s="19">
        <v>23</v>
      </c>
      <c r="B384" s="22"/>
      <c r="C384" s="26">
        <f t="shared" ref="C384:G384" si="145">+C310*$K$2</f>
        <v>380.8</v>
      </c>
      <c r="D384" s="26">
        <f t="shared" si="145"/>
        <v>365.40000000000003</v>
      </c>
      <c r="E384" s="26">
        <f t="shared" si="145"/>
        <v>271.69333333333333</v>
      </c>
      <c r="F384" s="26">
        <f t="shared" si="145"/>
        <v>197.12</v>
      </c>
      <c r="G384" s="26">
        <f t="shared" si="145"/>
        <v>0</v>
      </c>
    </row>
    <row r="385" spans="1:7" hidden="1" x14ac:dyDescent="0.15">
      <c r="A385" s="19">
        <v>24</v>
      </c>
      <c r="B385" s="22"/>
      <c r="C385" s="26">
        <f t="shared" ref="C385:G385" si="146">+C311*$K$2</f>
        <v>386.68</v>
      </c>
      <c r="D385" s="26">
        <f t="shared" si="146"/>
        <v>371</v>
      </c>
      <c r="E385" s="26">
        <f t="shared" si="146"/>
        <v>275.24</v>
      </c>
      <c r="F385" s="26">
        <f t="shared" si="146"/>
        <v>199.54666666666668</v>
      </c>
      <c r="G385" s="26">
        <f t="shared" si="146"/>
        <v>0</v>
      </c>
    </row>
    <row r="386" spans="1:7" hidden="1" x14ac:dyDescent="0.15">
      <c r="A386" s="19">
        <v>25</v>
      </c>
      <c r="B386" s="22"/>
      <c r="C386" s="26">
        <f t="shared" ref="C386:G386" si="147">+C312*$K$2</f>
        <v>392.93333333333334</v>
      </c>
      <c r="D386" s="26">
        <f t="shared" si="147"/>
        <v>376.78666666666669</v>
      </c>
      <c r="E386" s="26">
        <f t="shared" si="147"/>
        <v>278.88</v>
      </c>
      <c r="F386" s="26">
        <f t="shared" si="147"/>
        <v>202.16</v>
      </c>
      <c r="G386" s="26">
        <f t="shared" si="147"/>
        <v>0</v>
      </c>
    </row>
    <row r="387" spans="1:7" hidden="1" x14ac:dyDescent="0.15">
      <c r="A387" s="19">
        <v>26</v>
      </c>
      <c r="B387" s="22"/>
      <c r="C387" s="26">
        <f t="shared" ref="C387:G387" si="148">+C313*$K$2</f>
        <v>401.70666666666671</v>
      </c>
      <c r="D387" s="26">
        <f t="shared" si="148"/>
        <v>385.18666666666667</v>
      </c>
      <c r="E387" s="26">
        <f t="shared" si="148"/>
        <v>284.2</v>
      </c>
      <c r="F387" s="26">
        <f t="shared" si="148"/>
        <v>206.17333333333335</v>
      </c>
      <c r="G387" s="26">
        <f t="shared" si="148"/>
        <v>0</v>
      </c>
    </row>
    <row r="388" spans="1:7" hidden="1" x14ac:dyDescent="0.15">
      <c r="A388" s="19">
        <v>27</v>
      </c>
      <c r="B388" s="22"/>
      <c r="C388" s="26">
        <f t="shared" ref="C388:G388" si="149">+C314*$K$2</f>
        <v>410.85333333333335</v>
      </c>
      <c r="D388" s="26">
        <f t="shared" si="149"/>
        <v>394.42666666666668</v>
      </c>
      <c r="E388" s="26">
        <f t="shared" si="149"/>
        <v>289.61333333333334</v>
      </c>
      <c r="F388" s="26">
        <f t="shared" si="149"/>
        <v>210.09333333333333</v>
      </c>
      <c r="G388" s="26">
        <f t="shared" si="149"/>
        <v>0</v>
      </c>
    </row>
    <row r="389" spans="1:7" hidden="1" x14ac:dyDescent="0.15">
      <c r="A389" s="19">
        <v>28</v>
      </c>
      <c r="B389" s="22"/>
      <c r="C389" s="26">
        <f t="shared" ref="C389:G389" si="150">+C315*$K$2</f>
        <v>420.4666666666667</v>
      </c>
      <c r="D389" s="26">
        <f t="shared" si="150"/>
        <v>403.38666666666671</v>
      </c>
      <c r="E389" s="26">
        <f t="shared" si="150"/>
        <v>295.40000000000003</v>
      </c>
      <c r="F389" s="26">
        <f t="shared" si="150"/>
        <v>214.29333333333335</v>
      </c>
      <c r="G389" s="26">
        <f t="shared" si="150"/>
        <v>0</v>
      </c>
    </row>
    <row r="390" spans="1:7" hidden="1" x14ac:dyDescent="0.15">
      <c r="A390" s="19">
        <v>29</v>
      </c>
      <c r="B390" s="22"/>
      <c r="C390" s="26">
        <f t="shared" ref="C390:G390" si="151">+C316*$K$2</f>
        <v>430.54666666666668</v>
      </c>
      <c r="D390" s="26">
        <f t="shared" si="151"/>
        <v>413</v>
      </c>
      <c r="E390" s="26">
        <f t="shared" si="151"/>
        <v>301.84000000000003</v>
      </c>
      <c r="F390" s="26">
        <f t="shared" si="151"/>
        <v>218.77333333333334</v>
      </c>
      <c r="G390" s="26">
        <f t="shared" si="151"/>
        <v>0</v>
      </c>
    </row>
    <row r="391" spans="1:7" hidden="1" x14ac:dyDescent="0.15">
      <c r="A391" s="19">
        <v>30</v>
      </c>
      <c r="B391" s="22"/>
      <c r="C391" s="26">
        <f t="shared" ref="C391:G391" si="152">+C317*$K$2</f>
        <v>440.90666666666669</v>
      </c>
      <c r="D391" s="26">
        <f t="shared" si="152"/>
        <v>423.08000000000004</v>
      </c>
      <c r="E391" s="26">
        <f t="shared" si="152"/>
        <v>308</v>
      </c>
      <c r="F391" s="26">
        <f t="shared" si="152"/>
        <v>223.34666666666666</v>
      </c>
      <c r="G391" s="26">
        <f t="shared" si="152"/>
        <v>0</v>
      </c>
    </row>
    <row r="392" spans="1:7" hidden="1" x14ac:dyDescent="0.15">
      <c r="A392" s="19">
        <v>31</v>
      </c>
      <c r="B392" s="22"/>
      <c r="C392" s="26">
        <f t="shared" ref="C392:G392" si="153">+C318*$K$2</f>
        <v>451.64000000000004</v>
      </c>
      <c r="D392" s="26">
        <f t="shared" si="153"/>
        <v>433.34666666666669</v>
      </c>
      <c r="E392" s="26">
        <f t="shared" si="153"/>
        <v>314.72000000000003</v>
      </c>
      <c r="F392" s="26">
        <f t="shared" si="153"/>
        <v>228.38666666666668</v>
      </c>
      <c r="G392" s="26">
        <f t="shared" si="153"/>
        <v>0</v>
      </c>
    </row>
    <row r="393" spans="1:7" hidden="1" x14ac:dyDescent="0.15">
      <c r="A393" s="19">
        <v>32</v>
      </c>
      <c r="B393" s="22"/>
      <c r="C393" s="26">
        <f t="shared" ref="C393:G393" si="154">+C319*$K$2</f>
        <v>462.74666666666667</v>
      </c>
      <c r="D393" s="26">
        <f t="shared" si="154"/>
        <v>444.08000000000004</v>
      </c>
      <c r="E393" s="26">
        <f t="shared" si="154"/>
        <v>321.72000000000003</v>
      </c>
      <c r="F393" s="26">
        <f t="shared" si="154"/>
        <v>233.14666666666668</v>
      </c>
      <c r="G393" s="26">
        <f t="shared" si="154"/>
        <v>0</v>
      </c>
    </row>
    <row r="394" spans="1:7" hidden="1" x14ac:dyDescent="0.15">
      <c r="A394" s="19">
        <v>33</v>
      </c>
      <c r="B394" s="22"/>
      <c r="C394" s="26">
        <f t="shared" ref="C394:G394" si="155">+C320*$K$2</f>
        <v>474.04</v>
      </c>
      <c r="D394" s="26">
        <f t="shared" si="155"/>
        <v>454.90666666666669</v>
      </c>
      <c r="E394" s="26">
        <f t="shared" si="155"/>
        <v>328.81333333333333</v>
      </c>
      <c r="F394" s="26">
        <f t="shared" si="155"/>
        <v>238.37333333333333</v>
      </c>
      <c r="G394" s="26">
        <f t="shared" si="155"/>
        <v>0</v>
      </c>
    </row>
    <row r="395" spans="1:7" hidden="1" x14ac:dyDescent="0.15">
      <c r="A395" s="19">
        <v>34</v>
      </c>
      <c r="B395" s="22"/>
      <c r="C395" s="26">
        <f t="shared" ref="C395:G395" si="156">+C321*$K$2</f>
        <v>485.98666666666668</v>
      </c>
      <c r="D395" s="26">
        <f t="shared" si="156"/>
        <v>466.20000000000005</v>
      </c>
      <c r="E395" s="26">
        <f t="shared" si="156"/>
        <v>336.37333333333333</v>
      </c>
      <c r="F395" s="26">
        <f t="shared" si="156"/>
        <v>243.78666666666669</v>
      </c>
      <c r="G395" s="26">
        <f t="shared" si="156"/>
        <v>0</v>
      </c>
    </row>
    <row r="396" spans="1:7" hidden="1" x14ac:dyDescent="0.15">
      <c r="A396" s="19">
        <v>35</v>
      </c>
      <c r="B396" s="22"/>
      <c r="C396" s="26">
        <f t="shared" ref="C396:G396" si="157">+C322*$K$2</f>
        <v>498.21333333333337</v>
      </c>
      <c r="D396" s="26">
        <f t="shared" si="157"/>
        <v>478.05333333333334</v>
      </c>
      <c r="E396" s="26">
        <f t="shared" si="157"/>
        <v>344.0266666666667</v>
      </c>
      <c r="F396" s="26">
        <f t="shared" si="157"/>
        <v>249.38666666666668</v>
      </c>
      <c r="G396" s="26">
        <f t="shared" si="157"/>
        <v>0</v>
      </c>
    </row>
    <row r="397" spans="1:7" hidden="1" x14ac:dyDescent="0.15">
      <c r="A397" s="19">
        <v>36</v>
      </c>
      <c r="B397" s="22"/>
      <c r="C397" s="26">
        <f t="shared" ref="C397:G397" si="158">+C323*$K$2</f>
        <v>510.90666666666669</v>
      </c>
      <c r="D397" s="26">
        <f t="shared" si="158"/>
        <v>490</v>
      </c>
      <c r="E397" s="26">
        <f t="shared" si="158"/>
        <v>351.96000000000004</v>
      </c>
      <c r="F397" s="26">
        <f t="shared" si="158"/>
        <v>255.17333333333335</v>
      </c>
      <c r="G397" s="26">
        <f t="shared" si="158"/>
        <v>0</v>
      </c>
    </row>
    <row r="398" spans="1:7" hidden="1" x14ac:dyDescent="0.15">
      <c r="A398" s="19">
        <v>37</v>
      </c>
      <c r="B398" s="22"/>
      <c r="C398" s="26">
        <f t="shared" ref="C398:G398" si="159">+C324*$K$2</f>
        <v>523.78666666666675</v>
      </c>
      <c r="D398" s="26">
        <f t="shared" si="159"/>
        <v>502.6</v>
      </c>
      <c r="E398" s="26">
        <f t="shared" si="159"/>
        <v>360.26666666666671</v>
      </c>
      <c r="F398" s="26">
        <f t="shared" si="159"/>
        <v>261.05333333333334</v>
      </c>
      <c r="G398" s="26">
        <f t="shared" si="159"/>
        <v>0</v>
      </c>
    </row>
    <row r="399" spans="1:7" hidden="1" x14ac:dyDescent="0.15">
      <c r="A399" s="19">
        <v>38</v>
      </c>
      <c r="B399" s="22"/>
      <c r="C399" s="26">
        <f t="shared" ref="C399:G399" si="160">+C325*$K$2</f>
        <v>537.04000000000008</v>
      </c>
      <c r="D399" s="26">
        <f t="shared" si="160"/>
        <v>515.48</v>
      </c>
      <c r="E399" s="26">
        <f t="shared" si="160"/>
        <v>368.94666666666666</v>
      </c>
      <c r="F399" s="26">
        <f t="shared" si="160"/>
        <v>267.30666666666667</v>
      </c>
      <c r="G399" s="26">
        <f t="shared" si="160"/>
        <v>0</v>
      </c>
    </row>
    <row r="400" spans="1:7" hidden="1" x14ac:dyDescent="0.15">
      <c r="A400" s="19">
        <v>39</v>
      </c>
      <c r="B400" s="22"/>
      <c r="C400" s="26">
        <f t="shared" ref="C400:G400" si="161">+C326*$K$2</f>
        <v>550.76</v>
      </c>
      <c r="D400" s="26">
        <f t="shared" si="161"/>
        <v>528.54666666666674</v>
      </c>
      <c r="E400" s="26">
        <f t="shared" si="161"/>
        <v>377.81333333333333</v>
      </c>
      <c r="F400" s="26">
        <f t="shared" si="161"/>
        <v>273.84000000000003</v>
      </c>
      <c r="G400" s="26">
        <f t="shared" si="161"/>
        <v>0</v>
      </c>
    </row>
    <row r="401" spans="1:7" hidden="1" x14ac:dyDescent="0.15">
      <c r="A401" s="19">
        <v>40</v>
      </c>
      <c r="B401" s="22"/>
      <c r="C401" s="26">
        <f t="shared" ref="C401:G401" si="162">+C327*$K$2</f>
        <v>564.94666666666672</v>
      </c>
      <c r="D401" s="26">
        <f t="shared" si="162"/>
        <v>542.26666666666665</v>
      </c>
      <c r="E401" s="26">
        <f t="shared" si="162"/>
        <v>386.68</v>
      </c>
      <c r="F401" s="26">
        <f t="shared" si="162"/>
        <v>280.28000000000003</v>
      </c>
      <c r="G401" s="26">
        <f t="shared" si="162"/>
        <v>0</v>
      </c>
    </row>
    <row r="402" spans="1:7" hidden="1" x14ac:dyDescent="0.15">
      <c r="A402" s="19">
        <v>41</v>
      </c>
      <c r="B402" s="22"/>
      <c r="C402" s="26">
        <f t="shared" ref="C402:G402" si="163">+C328*$K$2</f>
        <v>579.41333333333341</v>
      </c>
      <c r="D402" s="26">
        <f t="shared" si="163"/>
        <v>555.89333333333332</v>
      </c>
      <c r="E402" s="26">
        <f t="shared" si="163"/>
        <v>396.01333333333338</v>
      </c>
      <c r="F402" s="26">
        <f t="shared" si="163"/>
        <v>287</v>
      </c>
      <c r="G402" s="26">
        <f t="shared" si="163"/>
        <v>0</v>
      </c>
    </row>
    <row r="403" spans="1:7" hidden="1" x14ac:dyDescent="0.15">
      <c r="A403" s="19">
        <v>42</v>
      </c>
      <c r="B403" s="22"/>
      <c r="C403" s="26">
        <f t="shared" ref="C403:G403" si="164">+C329*$K$2</f>
        <v>594.16000000000008</v>
      </c>
      <c r="D403" s="26">
        <f t="shared" si="164"/>
        <v>570.08000000000004</v>
      </c>
      <c r="E403" s="26">
        <f t="shared" si="164"/>
        <v>405.62666666666667</v>
      </c>
      <c r="F403" s="26">
        <f t="shared" si="164"/>
        <v>294.09333333333336</v>
      </c>
      <c r="G403" s="26">
        <f t="shared" si="164"/>
        <v>0</v>
      </c>
    </row>
    <row r="404" spans="1:7" hidden="1" x14ac:dyDescent="0.15">
      <c r="A404" s="19">
        <v>43</v>
      </c>
      <c r="B404" s="22"/>
      <c r="C404" s="26">
        <f t="shared" ref="C404:G404" si="165">+C330*$K$2</f>
        <v>609.56000000000006</v>
      </c>
      <c r="D404" s="26">
        <f t="shared" si="165"/>
        <v>585.01333333333332</v>
      </c>
      <c r="E404" s="26">
        <f t="shared" si="165"/>
        <v>415.42666666666668</v>
      </c>
      <c r="F404" s="26">
        <f t="shared" si="165"/>
        <v>301.09333333333336</v>
      </c>
      <c r="G404" s="26">
        <f t="shared" si="165"/>
        <v>0</v>
      </c>
    </row>
    <row r="405" spans="1:7" hidden="1" x14ac:dyDescent="0.15">
      <c r="A405" s="19">
        <v>44</v>
      </c>
      <c r="B405" s="22"/>
      <c r="C405" s="26">
        <f t="shared" ref="C405:G405" si="166">+C331*$K$2</f>
        <v>624.96</v>
      </c>
      <c r="D405" s="26">
        <f t="shared" si="166"/>
        <v>599.76</v>
      </c>
      <c r="E405" s="26">
        <f t="shared" si="166"/>
        <v>425.50666666666666</v>
      </c>
      <c r="F405" s="26">
        <f t="shared" si="166"/>
        <v>308.28000000000003</v>
      </c>
      <c r="G405" s="26">
        <f t="shared" si="166"/>
        <v>0</v>
      </c>
    </row>
    <row r="406" spans="1:7" hidden="1" x14ac:dyDescent="0.15">
      <c r="A406" s="19">
        <v>45</v>
      </c>
      <c r="B406" s="22"/>
      <c r="C406" s="26">
        <f t="shared" ref="C406:G406" si="167">+C332*$K$2</f>
        <v>641.01333333333332</v>
      </c>
      <c r="D406" s="26">
        <f t="shared" si="167"/>
        <v>615.16000000000008</v>
      </c>
      <c r="E406" s="26">
        <f t="shared" si="167"/>
        <v>435.96000000000004</v>
      </c>
      <c r="F406" s="26">
        <f t="shared" si="167"/>
        <v>315.93333333333334</v>
      </c>
      <c r="G406" s="26">
        <f t="shared" si="167"/>
        <v>0</v>
      </c>
    </row>
    <row r="407" spans="1:7" hidden="1" x14ac:dyDescent="0.15">
      <c r="A407" s="19">
        <v>46</v>
      </c>
      <c r="B407" s="22"/>
      <c r="C407" s="26">
        <f t="shared" ref="C407:G407" si="168">+C333*$K$2</f>
        <v>657.34666666666669</v>
      </c>
      <c r="D407" s="26">
        <f t="shared" si="168"/>
        <v>630.74666666666667</v>
      </c>
      <c r="E407" s="26">
        <f t="shared" si="168"/>
        <v>446.22666666666669</v>
      </c>
      <c r="F407" s="26">
        <f t="shared" si="168"/>
        <v>323.49333333333334</v>
      </c>
      <c r="G407" s="26">
        <f t="shared" si="168"/>
        <v>0</v>
      </c>
    </row>
    <row r="408" spans="1:7" hidden="1" x14ac:dyDescent="0.15">
      <c r="A408" s="19">
        <v>47</v>
      </c>
      <c r="B408" s="22"/>
      <c r="C408" s="26">
        <f t="shared" ref="C408:G408" si="169">+C334*$K$2</f>
        <v>674.24</v>
      </c>
      <c r="D408" s="26">
        <f t="shared" si="169"/>
        <v>646.80000000000007</v>
      </c>
      <c r="E408" s="26">
        <f t="shared" si="169"/>
        <v>457.1466666666667</v>
      </c>
      <c r="F408" s="26">
        <f t="shared" si="169"/>
        <v>331.52000000000004</v>
      </c>
      <c r="G408" s="26">
        <f t="shared" si="169"/>
        <v>0</v>
      </c>
    </row>
    <row r="409" spans="1:7" hidden="1" x14ac:dyDescent="0.15">
      <c r="A409" s="19">
        <v>48</v>
      </c>
      <c r="B409" s="22"/>
      <c r="C409" s="26">
        <f t="shared" ref="C409:G409" si="170">+C335*$K$2</f>
        <v>691.41333333333341</v>
      </c>
      <c r="D409" s="26">
        <f t="shared" si="170"/>
        <v>663.22666666666669</v>
      </c>
      <c r="E409" s="26">
        <f t="shared" si="170"/>
        <v>468.62666666666667</v>
      </c>
      <c r="F409" s="26">
        <f t="shared" si="170"/>
        <v>339.54666666666668</v>
      </c>
      <c r="G409" s="26">
        <f t="shared" si="170"/>
        <v>0</v>
      </c>
    </row>
    <row r="410" spans="1:7" hidden="1" x14ac:dyDescent="0.15">
      <c r="A410" s="19">
        <v>49</v>
      </c>
      <c r="B410" s="22"/>
      <c r="C410" s="26">
        <f t="shared" ref="C410:G410" si="171">+C336*$K$2</f>
        <v>708.4</v>
      </c>
      <c r="D410" s="26">
        <f t="shared" si="171"/>
        <v>679.84</v>
      </c>
      <c r="E410" s="26">
        <f t="shared" si="171"/>
        <v>480.01333333333338</v>
      </c>
      <c r="F410" s="26">
        <f t="shared" si="171"/>
        <v>347.85333333333335</v>
      </c>
      <c r="G410" s="26">
        <f t="shared" si="171"/>
        <v>0</v>
      </c>
    </row>
    <row r="411" spans="1:7" hidden="1" x14ac:dyDescent="0.15">
      <c r="A411" s="19">
        <v>50</v>
      </c>
      <c r="B411" s="22"/>
      <c r="C411" s="26">
        <f t="shared" ref="C411:G411" si="172">+C337*$K$2</f>
        <v>726.50666666666666</v>
      </c>
      <c r="D411" s="26">
        <f t="shared" si="172"/>
        <v>697.01333333333332</v>
      </c>
      <c r="E411" s="26">
        <f t="shared" si="172"/>
        <v>491.40000000000003</v>
      </c>
      <c r="F411" s="26">
        <f t="shared" si="172"/>
        <v>356.34666666666669</v>
      </c>
      <c r="G411" s="26">
        <f t="shared" si="172"/>
        <v>0</v>
      </c>
    </row>
    <row r="412" spans="1:7" hidden="1" x14ac:dyDescent="0.15">
      <c r="A412" s="19">
        <v>51</v>
      </c>
      <c r="B412" s="22"/>
      <c r="C412" s="26">
        <f t="shared" ref="C412:G412" si="173">+C338*$K$2</f>
        <v>744.70666666666671</v>
      </c>
      <c r="D412" s="26">
        <f t="shared" si="173"/>
        <v>714.37333333333333</v>
      </c>
      <c r="E412" s="26">
        <f t="shared" si="173"/>
        <v>503.72</v>
      </c>
      <c r="F412" s="26">
        <f t="shared" si="173"/>
        <v>365.12</v>
      </c>
      <c r="G412" s="26">
        <f t="shared" si="173"/>
        <v>0</v>
      </c>
    </row>
    <row r="413" spans="1:7" hidden="1" x14ac:dyDescent="0.15">
      <c r="A413" s="19">
        <v>52</v>
      </c>
      <c r="B413" s="22"/>
      <c r="C413" s="26">
        <f t="shared" ref="C413:G413" si="174">+C339*$K$2</f>
        <v>763.18666666666672</v>
      </c>
      <c r="D413" s="26">
        <f t="shared" si="174"/>
        <v>732.29333333333341</v>
      </c>
      <c r="E413" s="26">
        <f t="shared" si="174"/>
        <v>515.66666666666674</v>
      </c>
      <c r="F413" s="26">
        <f t="shared" si="174"/>
        <v>373.8</v>
      </c>
      <c r="G413" s="26">
        <f t="shared" si="174"/>
        <v>0</v>
      </c>
    </row>
    <row r="414" spans="1:7" hidden="1" x14ac:dyDescent="0.15">
      <c r="A414" s="19">
        <v>53</v>
      </c>
      <c r="B414" s="22"/>
      <c r="C414" s="26">
        <f t="shared" ref="C414:G414" si="175">+C340*$K$2</f>
        <v>782.22666666666669</v>
      </c>
      <c r="D414" s="26">
        <f t="shared" si="175"/>
        <v>750.40000000000009</v>
      </c>
      <c r="E414" s="26">
        <f t="shared" si="175"/>
        <v>528.26666666666665</v>
      </c>
      <c r="F414" s="26">
        <f t="shared" si="175"/>
        <v>382.85333333333335</v>
      </c>
      <c r="G414" s="26">
        <f t="shared" si="175"/>
        <v>0</v>
      </c>
    </row>
    <row r="415" spans="1:7" hidden="1" x14ac:dyDescent="0.15">
      <c r="A415" s="19">
        <v>54</v>
      </c>
      <c r="B415" s="22"/>
      <c r="C415" s="26">
        <f t="shared" ref="C415:G415" si="176">+C341*$K$2</f>
        <v>801.36</v>
      </c>
      <c r="D415" s="26">
        <f t="shared" si="176"/>
        <v>769.16000000000008</v>
      </c>
      <c r="E415" s="26">
        <f t="shared" si="176"/>
        <v>541.14666666666665</v>
      </c>
      <c r="F415" s="26">
        <f t="shared" si="176"/>
        <v>392.09333333333336</v>
      </c>
      <c r="G415" s="26">
        <f t="shared" si="176"/>
        <v>0</v>
      </c>
    </row>
    <row r="416" spans="1:7" hidden="1" x14ac:dyDescent="0.15">
      <c r="A416" s="19">
        <v>55</v>
      </c>
      <c r="B416" s="22"/>
      <c r="C416" s="26">
        <f t="shared" ref="C416:G416" si="177">+C342*$K$2</f>
        <v>821.14666666666676</v>
      </c>
      <c r="D416" s="26">
        <f t="shared" si="177"/>
        <v>788.10666666666668</v>
      </c>
      <c r="E416" s="26">
        <f t="shared" si="177"/>
        <v>554.02666666666664</v>
      </c>
      <c r="F416" s="26">
        <f t="shared" si="177"/>
        <v>401.61333333333334</v>
      </c>
      <c r="G416" s="26">
        <f t="shared" si="177"/>
        <v>0</v>
      </c>
    </row>
    <row r="417" spans="1:7" hidden="1" x14ac:dyDescent="0.15">
      <c r="A417" s="19">
        <v>56</v>
      </c>
      <c r="B417" s="22"/>
      <c r="C417" s="26">
        <f t="shared" ref="C417:G417" si="178">+C343*$K$2</f>
        <v>841.40000000000009</v>
      </c>
      <c r="D417" s="26">
        <f t="shared" si="178"/>
        <v>807.14666666666665</v>
      </c>
      <c r="E417" s="26">
        <f t="shared" si="178"/>
        <v>567.37333333333333</v>
      </c>
      <c r="F417" s="26">
        <f t="shared" si="178"/>
        <v>411.13333333333333</v>
      </c>
      <c r="G417" s="26">
        <f t="shared" si="178"/>
        <v>0</v>
      </c>
    </row>
    <row r="418" spans="1:7" hidden="1" x14ac:dyDescent="0.15">
      <c r="A418" s="19">
        <v>57</v>
      </c>
      <c r="B418" s="22"/>
      <c r="C418" s="26">
        <f t="shared" ref="C418:G418" si="179">+C344*$K$2</f>
        <v>861.84</v>
      </c>
      <c r="D418" s="26">
        <f t="shared" si="179"/>
        <v>826.74666666666667</v>
      </c>
      <c r="E418" s="26">
        <f t="shared" si="179"/>
        <v>580.62666666666667</v>
      </c>
      <c r="F418" s="26">
        <f t="shared" si="179"/>
        <v>420.74666666666667</v>
      </c>
      <c r="G418" s="26">
        <f t="shared" si="179"/>
        <v>0</v>
      </c>
    </row>
    <row r="419" spans="1:7" hidden="1" x14ac:dyDescent="0.15">
      <c r="A419" s="19">
        <v>58</v>
      </c>
      <c r="B419" s="22"/>
      <c r="C419" s="26">
        <f t="shared" ref="C419:G419" si="180">+C345*$K$2</f>
        <v>882.56000000000006</v>
      </c>
      <c r="D419" s="26">
        <f t="shared" si="180"/>
        <v>847</v>
      </c>
      <c r="E419" s="26">
        <f t="shared" si="180"/>
        <v>594.62666666666667</v>
      </c>
      <c r="F419" s="26">
        <f t="shared" si="180"/>
        <v>431.10666666666668</v>
      </c>
      <c r="G419" s="26">
        <f t="shared" si="180"/>
        <v>0</v>
      </c>
    </row>
    <row r="420" spans="1:7" hidden="1" x14ac:dyDescent="0.15">
      <c r="A420" s="19">
        <v>59</v>
      </c>
      <c r="B420" s="22"/>
      <c r="C420" s="26">
        <f t="shared" ref="C420:G420" si="181">+C346*$K$2</f>
        <v>903.65333333333342</v>
      </c>
      <c r="D420" s="26">
        <f t="shared" si="181"/>
        <v>867.16000000000008</v>
      </c>
      <c r="E420" s="26">
        <f t="shared" si="181"/>
        <v>608.81333333333339</v>
      </c>
      <c r="F420" s="26">
        <f t="shared" si="181"/>
        <v>441.18666666666667</v>
      </c>
      <c r="G420" s="26">
        <f t="shared" si="181"/>
        <v>0</v>
      </c>
    </row>
    <row r="421" spans="1:7" hidden="1" x14ac:dyDescent="0.15">
      <c r="A421" s="19">
        <v>60</v>
      </c>
      <c r="B421" s="22"/>
      <c r="C421" s="26">
        <f t="shared" ref="C421:G421" si="182">+C347*$K$2</f>
        <v>925.40000000000009</v>
      </c>
      <c r="D421" s="26">
        <f t="shared" si="182"/>
        <v>887.88</v>
      </c>
      <c r="E421" s="26">
        <f t="shared" si="182"/>
        <v>623.18666666666672</v>
      </c>
      <c r="F421" s="26">
        <f t="shared" si="182"/>
        <v>451.73333333333335</v>
      </c>
      <c r="G421" s="26">
        <f t="shared" si="182"/>
        <v>0</v>
      </c>
    </row>
    <row r="422" spans="1:7" hidden="1" x14ac:dyDescent="0.15">
      <c r="A422" s="19">
        <v>61</v>
      </c>
      <c r="B422" s="22"/>
      <c r="C422" s="26">
        <f t="shared" ref="C422:G422" si="183">+C348*$K$2</f>
        <v>1038.7066666666667</v>
      </c>
      <c r="D422" s="26">
        <f t="shared" si="183"/>
        <v>996.70666666666671</v>
      </c>
      <c r="E422" s="26">
        <f t="shared" si="183"/>
        <v>699.06666666666672</v>
      </c>
      <c r="F422" s="26">
        <f t="shared" si="183"/>
        <v>506.61333333333334</v>
      </c>
      <c r="G422" s="26">
        <f t="shared" si="183"/>
        <v>0</v>
      </c>
    </row>
    <row r="423" spans="1:7" hidden="1" x14ac:dyDescent="0.15">
      <c r="A423" s="19">
        <v>62</v>
      </c>
      <c r="B423" s="22"/>
      <c r="C423" s="26">
        <f t="shared" ref="C423:G423" si="184">+C349*$K$2</f>
        <v>1161.6266666666668</v>
      </c>
      <c r="D423" s="26">
        <f t="shared" si="184"/>
        <v>1114.5866666666668</v>
      </c>
      <c r="E423" s="26">
        <f t="shared" si="184"/>
        <v>781.01333333333332</v>
      </c>
      <c r="F423" s="26">
        <f t="shared" si="184"/>
        <v>566.34666666666669</v>
      </c>
      <c r="G423" s="26">
        <f t="shared" si="184"/>
        <v>0</v>
      </c>
    </row>
    <row r="424" spans="1:7" hidden="1" x14ac:dyDescent="0.15">
      <c r="A424" s="19">
        <v>63</v>
      </c>
      <c r="B424" s="22"/>
      <c r="C424" s="26">
        <f t="shared" ref="C424:G424" si="185">+C350*$K$2</f>
        <v>1293.7866666666666</v>
      </c>
      <c r="D424" s="26">
        <f t="shared" si="185"/>
        <v>1241.3333333333335</v>
      </c>
      <c r="E424" s="26">
        <f t="shared" si="185"/>
        <v>870.0533333333334</v>
      </c>
      <c r="F424" s="26">
        <f t="shared" si="185"/>
        <v>630.56000000000006</v>
      </c>
      <c r="G424" s="26">
        <f t="shared" si="185"/>
        <v>0</v>
      </c>
    </row>
    <row r="425" spans="1:7" hidden="1" x14ac:dyDescent="0.15">
      <c r="A425" s="19">
        <v>64</v>
      </c>
      <c r="B425" s="22"/>
      <c r="C425" s="26">
        <f t="shared" ref="C425:G425" si="186">+C351*$K$2</f>
        <v>1435.1866666666667</v>
      </c>
      <c r="D425" s="26">
        <f t="shared" si="186"/>
        <v>1376.9466666666667</v>
      </c>
      <c r="E425" s="26">
        <f t="shared" si="186"/>
        <v>965.62666666666667</v>
      </c>
      <c r="F425" s="26">
        <f t="shared" si="186"/>
        <v>699.81333333333339</v>
      </c>
      <c r="G425" s="26">
        <f t="shared" si="186"/>
        <v>0</v>
      </c>
    </row>
    <row r="426" spans="1:7" hidden="1" x14ac:dyDescent="0.15">
      <c r="A426" s="19">
        <v>65</v>
      </c>
      <c r="B426" s="22"/>
      <c r="C426" s="26">
        <f t="shared" ref="C426:G426" si="187">+C352*$K$2</f>
        <v>1585.92</v>
      </c>
      <c r="D426" s="26">
        <f t="shared" si="187"/>
        <v>1521.8000000000002</v>
      </c>
      <c r="E426" s="26">
        <f t="shared" si="187"/>
        <v>1067.8266666666668</v>
      </c>
      <c r="F426" s="26">
        <f t="shared" si="187"/>
        <v>773.92000000000007</v>
      </c>
      <c r="G426" s="26">
        <f t="shared" si="187"/>
        <v>0</v>
      </c>
    </row>
    <row r="427" spans="1:7" hidden="1" x14ac:dyDescent="0.15">
      <c r="A427" s="19">
        <v>66</v>
      </c>
      <c r="B427" s="22"/>
      <c r="C427" s="26">
        <f t="shared" ref="C427:G427" si="188">+C353*$K$2</f>
        <v>1746.0800000000002</v>
      </c>
      <c r="D427" s="26">
        <f t="shared" si="188"/>
        <v>1675.24</v>
      </c>
      <c r="E427" s="26">
        <f t="shared" si="188"/>
        <v>1176.56</v>
      </c>
      <c r="F427" s="26">
        <f t="shared" si="188"/>
        <v>852.88</v>
      </c>
      <c r="G427" s="26">
        <f t="shared" si="188"/>
        <v>0</v>
      </c>
    </row>
    <row r="428" spans="1:7" hidden="1" x14ac:dyDescent="0.15">
      <c r="A428" s="19">
        <v>67</v>
      </c>
      <c r="B428" s="22"/>
      <c r="C428" s="26">
        <f t="shared" ref="C428:G428" si="189">+C354*$K$2</f>
        <v>1915.48</v>
      </c>
      <c r="D428" s="26">
        <f t="shared" si="189"/>
        <v>1837.8266666666668</v>
      </c>
      <c r="E428" s="26">
        <f t="shared" si="189"/>
        <v>1292.0133333333333</v>
      </c>
      <c r="F428" s="26">
        <f t="shared" si="189"/>
        <v>936.32</v>
      </c>
      <c r="G428" s="26">
        <f t="shared" si="189"/>
        <v>0</v>
      </c>
    </row>
    <row r="429" spans="1:7" hidden="1" x14ac:dyDescent="0.15">
      <c r="A429" s="19">
        <v>68</v>
      </c>
      <c r="B429" s="22"/>
      <c r="C429" s="26">
        <f t="shared" ref="C429:G429" si="190">+C355*$K$2</f>
        <v>2094.2133333333336</v>
      </c>
      <c r="D429" s="26">
        <f t="shared" si="190"/>
        <v>2009.2800000000002</v>
      </c>
      <c r="E429" s="26">
        <f t="shared" si="190"/>
        <v>1414</v>
      </c>
      <c r="F429" s="26">
        <f t="shared" si="190"/>
        <v>1024.8</v>
      </c>
      <c r="G429" s="26">
        <f t="shared" si="190"/>
        <v>0</v>
      </c>
    </row>
    <row r="430" spans="1:7" hidden="1" x14ac:dyDescent="0.15">
      <c r="A430" s="19">
        <v>69</v>
      </c>
      <c r="B430" s="22"/>
      <c r="C430" s="26">
        <f t="shared" ref="C430:G430" si="191">+C356*$K$2</f>
        <v>2282.3733333333334</v>
      </c>
      <c r="D430" s="26">
        <f t="shared" si="191"/>
        <v>2189.9733333333334</v>
      </c>
      <c r="E430" s="26">
        <f t="shared" si="191"/>
        <v>1542.7066666666667</v>
      </c>
      <c r="F430" s="26">
        <f t="shared" si="191"/>
        <v>1118.1333333333334</v>
      </c>
      <c r="G430" s="26">
        <f t="shared" si="191"/>
        <v>0</v>
      </c>
    </row>
    <row r="431" spans="1:7" hidden="1" x14ac:dyDescent="0.15">
      <c r="A431" s="19">
        <v>70</v>
      </c>
      <c r="B431" s="22"/>
      <c r="C431" s="26">
        <f t="shared" ref="C431:G431" si="192">+C357*$K$2</f>
        <v>2479.8666666666668</v>
      </c>
      <c r="D431" s="26">
        <f t="shared" si="192"/>
        <v>2379.6266666666666</v>
      </c>
      <c r="E431" s="26">
        <f t="shared" si="192"/>
        <v>1678.04</v>
      </c>
      <c r="F431" s="26">
        <f t="shared" si="192"/>
        <v>1216.1333333333334</v>
      </c>
      <c r="G431" s="26">
        <f t="shared" si="192"/>
        <v>0</v>
      </c>
    </row>
    <row r="432" spans="1:7" hidden="1" x14ac:dyDescent="0.15">
      <c r="A432" s="19">
        <v>71</v>
      </c>
      <c r="B432" s="22"/>
      <c r="C432" s="26">
        <f t="shared" ref="C432:G432" si="193">+C358*$K$2</f>
        <v>2686.6933333333336</v>
      </c>
      <c r="D432" s="26">
        <f t="shared" si="193"/>
        <v>2577.96</v>
      </c>
      <c r="E432" s="26">
        <f t="shared" si="193"/>
        <v>1820</v>
      </c>
      <c r="F432" s="26">
        <f t="shared" si="193"/>
        <v>1319.0800000000002</v>
      </c>
      <c r="G432" s="26">
        <f t="shared" si="193"/>
        <v>0</v>
      </c>
    </row>
    <row r="433" spans="1:7" hidden="1" x14ac:dyDescent="0.15">
      <c r="A433" s="19">
        <v>72</v>
      </c>
      <c r="B433" s="22"/>
      <c r="C433" s="26">
        <f t="shared" ref="C433:G433" si="194">+C359*$K$2</f>
        <v>2902.9466666666667</v>
      </c>
      <c r="D433" s="26">
        <f t="shared" si="194"/>
        <v>2785.1600000000003</v>
      </c>
      <c r="E433" s="26">
        <f t="shared" si="194"/>
        <v>1968.68</v>
      </c>
      <c r="F433" s="26">
        <f t="shared" si="194"/>
        <v>1426.7866666666666</v>
      </c>
      <c r="G433" s="26">
        <f t="shared" si="194"/>
        <v>0</v>
      </c>
    </row>
    <row r="434" spans="1:7" hidden="1" x14ac:dyDescent="0.15">
      <c r="A434" s="19">
        <v>73</v>
      </c>
      <c r="B434" s="22"/>
      <c r="C434" s="26">
        <f t="shared" ref="C434:G434" si="195">+C360*$K$2</f>
        <v>3128.5333333333333</v>
      </c>
      <c r="D434" s="26">
        <f t="shared" si="195"/>
        <v>3001.6000000000004</v>
      </c>
      <c r="E434" s="26">
        <f t="shared" si="195"/>
        <v>2123.8000000000002</v>
      </c>
      <c r="F434" s="26">
        <f t="shared" si="195"/>
        <v>1539.2533333333333</v>
      </c>
      <c r="G434" s="26">
        <f t="shared" si="195"/>
        <v>0</v>
      </c>
    </row>
    <row r="435" spans="1:7" hidden="1" x14ac:dyDescent="0.15">
      <c r="A435" s="19">
        <v>74</v>
      </c>
      <c r="B435" s="22"/>
      <c r="C435" s="26">
        <f t="shared" ref="C435:G435" si="196">+C361*$K$2</f>
        <v>3363.36</v>
      </c>
      <c r="D435" s="26">
        <f t="shared" si="196"/>
        <v>3227.186666666667</v>
      </c>
      <c r="E435" s="26">
        <f t="shared" si="196"/>
        <v>2285.4533333333334</v>
      </c>
      <c r="F435" s="26">
        <f t="shared" si="196"/>
        <v>1656.5733333333335</v>
      </c>
      <c r="G435" s="26">
        <f t="shared" si="196"/>
        <v>0</v>
      </c>
    </row>
    <row r="436" spans="1:7" hidden="1" x14ac:dyDescent="0.15">
      <c r="A436" s="19">
        <v>75</v>
      </c>
      <c r="B436" s="22"/>
      <c r="C436" s="26">
        <f t="shared" ref="C436:G436" si="197">+C362*$K$2</f>
        <v>3607.7066666666669</v>
      </c>
      <c r="D436" s="26">
        <f t="shared" si="197"/>
        <v>3461.5466666666666</v>
      </c>
      <c r="E436" s="26">
        <f t="shared" si="197"/>
        <v>2453.92</v>
      </c>
      <c r="F436" s="26">
        <f t="shared" si="197"/>
        <v>1778.6533333333334</v>
      </c>
      <c r="G436" s="26">
        <f t="shared" si="197"/>
        <v>0</v>
      </c>
    </row>
    <row r="437" spans="1:7" hidden="1" x14ac:dyDescent="0.15">
      <c r="A437" s="19">
        <v>76</v>
      </c>
      <c r="B437" s="22"/>
      <c r="C437" s="26">
        <f t="shared" ref="C437:G437" si="198">+C363*$K$2</f>
        <v>3607.7066666666669</v>
      </c>
      <c r="D437" s="26">
        <f t="shared" si="198"/>
        <v>3461.5466666666666</v>
      </c>
      <c r="E437" s="26">
        <f t="shared" si="198"/>
        <v>2453.92</v>
      </c>
      <c r="F437" s="26">
        <f t="shared" si="198"/>
        <v>1778.6533333333334</v>
      </c>
      <c r="G437" s="26">
        <f t="shared" si="198"/>
        <v>0</v>
      </c>
    </row>
    <row r="438" spans="1:7" hidden="1" x14ac:dyDescent="0.15">
      <c r="A438" s="19">
        <v>77</v>
      </c>
      <c r="B438" s="22"/>
      <c r="C438" s="26">
        <f t="shared" ref="C438:G438" si="199">+C364*$K$2</f>
        <v>3607.7066666666669</v>
      </c>
      <c r="D438" s="26">
        <f t="shared" si="199"/>
        <v>3461.5466666666666</v>
      </c>
      <c r="E438" s="26">
        <f t="shared" si="199"/>
        <v>2453.92</v>
      </c>
      <c r="F438" s="26">
        <f t="shared" si="199"/>
        <v>1778.6533333333334</v>
      </c>
      <c r="G438" s="26">
        <f t="shared" si="199"/>
        <v>0</v>
      </c>
    </row>
    <row r="439" spans="1:7" hidden="1" x14ac:dyDescent="0.15">
      <c r="A439" s="19">
        <v>78</v>
      </c>
      <c r="B439" s="22"/>
      <c r="C439" s="26">
        <f t="shared" ref="C439:G439" si="200">+C365*$K$2</f>
        <v>3607.7066666666669</v>
      </c>
      <c r="D439" s="26">
        <f t="shared" si="200"/>
        <v>3461.5466666666666</v>
      </c>
      <c r="E439" s="26">
        <f t="shared" si="200"/>
        <v>2453.92</v>
      </c>
      <c r="F439" s="26">
        <f t="shared" si="200"/>
        <v>1778.6533333333334</v>
      </c>
      <c r="G439" s="26">
        <f t="shared" si="200"/>
        <v>0</v>
      </c>
    </row>
    <row r="440" spans="1:7" hidden="1" x14ac:dyDescent="0.15">
      <c r="A440" s="19">
        <v>79</v>
      </c>
      <c r="B440" s="22"/>
      <c r="C440" s="26">
        <f t="shared" ref="C440:G440" si="201">+C366*$K$2</f>
        <v>3607.7066666666669</v>
      </c>
      <c r="D440" s="26">
        <f t="shared" si="201"/>
        <v>3461.5466666666666</v>
      </c>
      <c r="E440" s="26">
        <f t="shared" si="201"/>
        <v>2453.92</v>
      </c>
      <c r="F440" s="26">
        <f t="shared" si="201"/>
        <v>1778.6533333333334</v>
      </c>
      <c r="G440" s="26">
        <f t="shared" si="201"/>
        <v>0</v>
      </c>
    </row>
    <row r="441" spans="1:7" hidden="1" x14ac:dyDescent="0.15">
      <c r="A441" s="19">
        <v>80</v>
      </c>
      <c r="B441" s="22"/>
      <c r="C441" s="26">
        <f t="shared" ref="C441:F441" si="202">+C367*$K$2</f>
        <v>3607.7066666666669</v>
      </c>
      <c r="D441" s="26">
        <f t="shared" si="202"/>
        <v>3461.5466666666666</v>
      </c>
      <c r="E441" s="26">
        <f t="shared" si="202"/>
        <v>2453.92</v>
      </c>
      <c r="F441" s="26">
        <f t="shared" si="202"/>
        <v>1778.6533333333334</v>
      </c>
      <c r="G441" s="26"/>
    </row>
    <row r="442" spans="1:7" hidden="1" x14ac:dyDescent="0.15">
      <c r="A442" s="19">
        <v>81</v>
      </c>
      <c r="B442" s="22"/>
      <c r="C442" s="26">
        <f t="shared" ref="C442:F442" si="203">+C368*$K$2</f>
        <v>3607.7066666666669</v>
      </c>
      <c r="D442" s="26">
        <f t="shared" si="203"/>
        <v>3461.5466666666666</v>
      </c>
      <c r="E442" s="26">
        <f t="shared" si="203"/>
        <v>2453.92</v>
      </c>
      <c r="F442" s="26">
        <f t="shared" si="203"/>
        <v>1778.6533333333334</v>
      </c>
      <c r="G442" s="26"/>
    </row>
    <row r="443" spans="1:7" hidden="1" x14ac:dyDescent="0.15">
      <c r="A443" s="19">
        <v>82</v>
      </c>
      <c r="B443" s="22"/>
      <c r="C443" s="26">
        <f t="shared" ref="C443:F443" si="204">+C369*$K$2</f>
        <v>3607.7066666666669</v>
      </c>
      <c r="D443" s="26">
        <f t="shared" si="204"/>
        <v>3461.5466666666666</v>
      </c>
      <c r="E443" s="26">
        <f t="shared" si="204"/>
        <v>2453.92</v>
      </c>
      <c r="F443" s="26">
        <f t="shared" si="204"/>
        <v>1778.6533333333334</v>
      </c>
      <c r="G443" s="26"/>
    </row>
    <row r="444" spans="1:7" hidden="1" x14ac:dyDescent="0.15">
      <c r="A444" s="19">
        <v>83</v>
      </c>
      <c r="B444" s="22"/>
      <c r="C444" s="26">
        <f t="shared" ref="C444:F444" si="205">+C370*$K$2</f>
        <v>3607.7066666666669</v>
      </c>
      <c r="D444" s="26">
        <f t="shared" si="205"/>
        <v>3461.5466666666666</v>
      </c>
      <c r="E444" s="26">
        <f t="shared" si="205"/>
        <v>2453.92</v>
      </c>
      <c r="F444" s="26">
        <f t="shared" si="205"/>
        <v>1778.6533333333334</v>
      </c>
      <c r="G444" s="26"/>
    </row>
    <row r="445" spans="1:7" hidden="1" x14ac:dyDescent="0.15">
      <c r="A445" s="19">
        <v>84</v>
      </c>
      <c r="B445" s="22" t="s">
        <v>3</v>
      </c>
      <c r="C445" s="26">
        <f t="shared" ref="C445:G445" si="206">+C371*$K$2</f>
        <v>3607.7066666666669</v>
      </c>
      <c r="D445" s="26">
        <f t="shared" si="206"/>
        <v>3461.5466666666666</v>
      </c>
      <c r="E445" s="26">
        <f t="shared" si="206"/>
        <v>2453.92</v>
      </c>
      <c r="F445" s="26">
        <f t="shared" si="206"/>
        <v>1778.6533333333334</v>
      </c>
      <c r="G445" s="26">
        <f t="shared" si="206"/>
        <v>0</v>
      </c>
    </row>
    <row r="446" spans="1:7" hidden="1" x14ac:dyDescent="0.15">
      <c r="A446" s="19">
        <v>1</v>
      </c>
      <c r="B446" s="22" t="s">
        <v>4</v>
      </c>
      <c r="C446" s="26">
        <f t="shared" ref="C446:E446" si="207">+C372*$K$2</f>
        <v>356.16</v>
      </c>
      <c r="D446" s="26">
        <f t="shared" si="207"/>
        <v>341.41333333333336</v>
      </c>
      <c r="E446" s="26">
        <f t="shared" si="207"/>
        <v>257.41333333333336</v>
      </c>
      <c r="F446" s="26">
        <f t="shared" ref="F446" si="208">+F372*$K$2</f>
        <v>186.66666666666669</v>
      </c>
      <c r="G446" s="26"/>
    </row>
    <row r="447" spans="1:7" hidden="1" x14ac:dyDescent="0.15">
      <c r="A447" s="19">
        <v>2</v>
      </c>
      <c r="B447" s="22" t="s">
        <v>1</v>
      </c>
      <c r="C447" s="26">
        <f t="shared" ref="C447:E447" si="209">+C373*$K$2</f>
        <v>605.1733333333334</v>
      </c>
      <c r="D447" s="26">
        <f t="shared" si="209"/>
        <v>580.16000000000008</v>
      </c>
      <c r="E447" s="26">
        <f t="shared" si="209"/>
        <v>437.73333333333335</v>
      </c>
      <c r="F447" s="26">
        <f t="shared" ref="F447" si="210">+F373*$K$2</f>
        <v>317.33333333333337</v>
      </c>
      <c r="G447" s="26"/>
    </row>
    <row r="448" spans="1:7" hidden="1" x14ac:dyDescent="0.15">
      <c r="A448" s="19">
        <v>3</v>
      </c>
      <c r="B448" s="22" t="s">
        <v>5</v>
      </c>
      <c r="C448" s="26">
        <f t="shared" ref="C448:E448" si="211">+C374*$K$2</f>
        <v>854.18666666666672</v>
      </c>
      <c r="D448" s="26">
        <f t="shared" si="211"/>
        <v>819.65333333333342</v>
      </c>
      <c r="E448" s="26">
        <f t="shared" si="211"/>
        <v>617.68000000000006</v>
      </c>
      <c r="F448" s="26">
        <f t="shared" ref="F448" si="212">+F374*$K$2</f>
        <v>447.81333333333333</v>
      </c>
      <c r="G448" s="26"/>
    </row>
    <row r="450" spans="1:8" ht="14" hidden="1" thickBot="1" x14ac:dyDescent="0.2"/>
    <row r="451" spans="1:8" ht="18" hidden="1" x14ac:dyDescent="0.2">
      <c r="A451" s="488" t="s">
        <v>15</v>
      </c>
      <c r="B451" s="489"/>
      <c r="C451" s="489"/>
      <c r="D451" s="489"/>
      <c r="E451" s="489"/>
      <c r="F451" s="489"/>
      <c r="G451" s="490"/>
    </row>
    <row r="452" spans="1:8" ht="18" hidden="1" x14ac:dyDescent="0.2">
      <c r="A452" s="491" t="s">
        <v>11</v>
      </c>
      <c r="B452" s="492"/>
      <c r="C452" s="492"/>
      <c r="D452" s="492"/>
      <c r="E452" s="492"/>
      <c r="F452" s="492"/>
      <c r="G452" s="493"/>
      <c r="H452" s="56"/>
    </row>
    <row r="453" spans="1:8" hidden="1" x14ac:dyDescent="0.15">
      <c r="A453" s="485" t="s">
        <v>0</v>
      </c>
      <c r="B453" s="486"/>
      <c r="C453" s="486"/>
      <c r="D453" s="486"/>
      <c r="E453" s="486"/>
      <c r="F453" s="486"/>
      <c r="G453" s="487"/>
    </row>
    <row r="454" spans="1:8" hidden="1" x14ac:dyDescent="0.15">
      <c r="A454" s="35" t="s">
        <v>2</v>
      </c>
      <c r="B454" s="36" t="s">
        <v>2</v>
      </c>
      <c r="C454" s="67">
        <v>1000</v>
      </c>
      <c r="D454" s="67">
        <v>2000</v>
      </c>
      <c r="E454" s="67">
        <v>3500</v>
      </c>
      <c r="F454" s="37"/>
      <c r="G454" s="41"/>
    </row>
    <row r="455" spans="1:8" ht="14" hidden="1" x14ac:dyDescent="0.15">
      <c r="A455" s="35">
        <v>18</v>
      </c>
      <c r="B455" s="36"/>
      <c r="C455" s="269">
        <f>+C6*$K$4</f>
        <v>4445.1100000000006</v>
      </c>
      <c r="D455" s="269">
        <f t="shared" ref="D455:G455" si="213">+D6*$K$4</f>
        <v>3895.5</v>
      </c>
      <c r="E455" s="269">
        <f t="shared" si="213"/>
        <v>3218.1600000000003</v>
      </c>
      <c r="F455" s="269">
        <f t="shared" si="213"/>
        <v>2789.3900000000003</v>
      </c>
      <c r="G455" s="269">
        <f t="shared" si="213"/>
        <v>2108.87</v>
      </c>
    </row>
    <row r="456" spans="1:8" ht="14" hidden="1" x14ac:dyDescent="0.15">
      <c r="A456" s="35">
        <v>19</v>
      </c>
      <c r="B456" s="36"/>
      <c r="C456" s="269">
        <f t="shared" ref="C456:G456" si="214">+C7*$K$4</f>
        <v>4498.6400000000003</v>
      </c>
      <c r="D456" s="269">
        <f t="shared" si="214"/>
        <v>3943.2000000000003</v>
      </c>
      <c r="E456" s="269">
        <f t="shared" si="214"/>
        <v>3252.0800000000004</v>
      </c>
      <c r="F456" s="269">
        <f t="shared" si="214"/>
        <v>2820.6600000000003</v>
      </c>
      <c r="G456" s="269">
        <f t="shared" si="214"/>
        <v>2131.6600000000003</v>
      </c>
    </row>
    <row r="457" spans="1:8" ht="14" hidden="1" x14ac:dyDescent="0.15">
      <c r="A457" s="35">
        <v>20</v>
      </c>
      <c r="B457" s="36"/>
      <c r="C457" s="269">
        <f t="shared" ref="C457:G457" si="215">+C8*$K$4</f>
        <v>4555.88</v>
      </c>
      <c r="D457" s="269">
        <f t="shared" si="215"/>
        <v>3991.96</v>
      </c>
      <c r="E457" s="269">
        <f t="shared" si="215"/>
        <v>3288.1200000000003</v>
      </c>
      <c r="F457" s="269">
        <f t="shared" si="215"/>
        <v>2850.8700000000003</v>
      </c>
      <c r="G457" s="269">
        <f t="shared" si="215"/>
        <v>2154.4500000000003</v>
      </c>
    </row>
    <row r="458" spans="1:8" ht="14" hidden="1" x14ac:dyDescent="0.15">
      <c r="A458" s="35">
        <v>21</v>
      </c>
      <c r="B458" s="36"/>
      <c r="C458" s="269">
        <f t="shared" ref="C458:G458" si="216">+C9*$K$4</f>
        <v>4612.59</v>
      </c>
      <c r="D458" s="269">
        <f t="shared" si="216"/>
        <v>4043.3700000000003</v>
      </c>
      <c r="E458" s="269">
        <f t="shared" si="216"/>
        <v>3324.69</v>
      </c>
      <c r="F458" s="269">
        <f t="shared" si="216"/>
        <v>2883.2000000000003</v>
      </c>
      <c r="G458" s="269">
        <f t="shared" si="216"/>
        <v>2178.83</v>
      </c>
    </row>
    <row r="459" spans="1:8" ht="14" hidden="1" x14ac:dyDescent="0.15">
      <c r="A459" s="35">
        <v>22</v>
      </c>
      <c r="B459" s="36"/>
      <c r="C459" s="269">
        <f t="shared" ref="C459:G459" si="217">+C10*$K$4</f>
        <v>4672.4800000000005</v>
      </c>
      <c r="D459" s="269">
        <f t="shared" si="217"/>
        <v>4095.3100000000004</v>
      </c>
      <c r="E459" s="269">
        <f t="shared" si="217"/>
        <v>3363.9100000000003</v>
      </c>
      <c r="F459" s="269">
        <f t="shared" si="217"/>
        <v>2917.1200000000003</v>
      </c>
      <c r="G459" s="269">
        <f t="shared" si="217"/>
        <v>2204.27</v>
      </c>
    </row>
    <row r="460" spans="1:8" ht="14" hidden="1" x14ac:dyDescent="0.15">
      <c r="A460" s="35">
        <v>23</v>
      </c>
      <c r="B460" s="36"/>
      <c r="C460" s="269">
        <f t="shared" ref="C460:G460" si="218">+C11*$K$4</f>
        <v>4733.96</v>
      </c>
      <c r="D460" s="269">
        <f t="shared" si="218"/>
        <v>4150.96</v>
      </c>
      <c r="E460" s="269">
        <f t="shared" si="218"/>
        <v>3404.19</v>
      </c>
      <c r="F460" s="269">
        <f t="shared" si="218"/>
        <v>2951.57</v>
      </c>
      <c r="G460" s="269">
        <f t="shared" si="218"/>
        <v>2230.77</v>
      </c>
    </row>
    <row r="461" spans="1:8" ht="14" hidden="1" x14ac:dyDescent="0.15">
      <c r="A461" s="35">
        <v>24</v>
      </c>
      <c r="B461" s="36"/>
      <c r="C461" s="269">
        <f t="shared" ref="C461:G461" si="219">+C12*$K$4</f>
        <v>4797.5600000000004</v>
      </c>
      <c r="D461" s="269">
        <f t="shared" si="219"/>
        <v>4207.1400000000003</v>
      </c>
      <c r="E461" s="269">
        <f t="shared" si="219"/>
        <v>3445</v>
      </c>
      <c r="F461" s="269">
        <f t="shared" si="219"/>
        <v>2987.08</v>
      </c>
      <c r="G461" s="269">
        <f t="shared" si="219"/>
        <v>2257.8000000000002</v>
      </c>
    </row>
    <row r="462" spans="1:8" ht="14" hidden="1" x14ac:dyDescent="0.15">
      <c r="A462" s="35">
        <v>25</v>
      </c>
      <c r="B462" s="36"/>
      <c r="C462" s="269">
        <f t="shared" ref="C462:G462" si="220">+C13*$K$4</f>
        <v>4864.87</v>
      </c>
      <c r="D462" s="269">
        <f t="shared" si="220"/>
        <v>4263.8500000000004</v>
      </c>
      <c r="E462" s="269">
        <f t="shared" si="220"/>
        <v>3486.34</v>
      </c>
      <c r="F462" s="269">
        <f t="shared" si="220"/>
        <v>3023.1200000000003</v>
      </c>
      <c r="G462" s="269">
        <f t="shared" si="220"/>
        <v>2285.36</v>
      </c>
    </row>
    <row r="463" spans="1:8" ht="14" hidden="1" x14ac:dyDescent="0.15">
      <c r="A463" s="35">
        <v>26</v>
      </c>
      <c r="B463" s="36"/>
      <c r="C463" s="269">
        <f t="shared" ref="C463:G463" si="221">+C14*$K$4</f>
        <v>4960.2700000000004</v>
      </c>
      <c r="D463" s="269">
        <f t="shared" si="221"/>
        <v>4347.0600000000004</v>
      </c>
      <c r="E463" s="269">
        <f t="shared" si="221"/>
        <v>3549.94</v>
      </c>
      <c r="F463" s="269">
        <f t="shared" si="221"/>
        <v>3078.2400000000002</v>
      </c>
      <c r="G463" s="269">
        <f t="shared" si="221"/>
        <v>2326.17</v>
      </c>
    </row>
    <row r="464" spans="1:8" ht="14" hidden="1" x14ac:dyDescent="0.15">
      <c r="A464" s="35">
        <v>27</v>
      </c>
      <c r="B464" s="36"/>
      <c r="C464" s="269">
        <f t="shared" ref="C464:G464" si="222">+C15*$K$4</f>
        <v>5058.8500000000004</v>
      </c>
      <c r="D464" s="269">
        <f t="shared" si="222"/>
        <v>4435.04</v>
      </c>
      <c r="E464" s="269">
        <f t="shared" si="222"/>
        <v>3614.6000000000004</v>
      </c>
      <c r="F464" s="269">
        <f t="shared" si="222"/>
        <v>3134.9500000000003</v>
      </c>
      <c r="G464" s="269">
        <f t="shared" si="222"/>
        <v>2368.5700000000002</v>
      </c>
    </row>
    <row r="465" spans="1:7" ht="14" hidden="1" x14ac:dyDescent="0.15">
      <c r="A465" s="35">
        <v>28</v>
      </c>
      <c r="B465" s="36"/>
      <c r="C465" s="269">
        <f t="shared" ref="C465:G465" si="223">+C16*$K$4</f>
        <v>5162.7300000000005</v>
      </c>
      <c r="D465" s="269">
        <f t="shared" si="223"/>
        <v>4526.2</v>
      </c>
      <c r="E465" s="269">
        <f t="shared" si="223"/>
        <v>3682.44</v>
      </c>
      <c r="F465" s="269">
        <f t="shared" si="223"/>
        <v>3192.7200000000003</v>
      </c>
      <c r="G465" s="269">
        <f t="shared" si="223"/>
        <v>2413.6200000000003</v>
      </c>
    </row>
    <row r="466" spans="1:7" ht="14" hidden="1" x14ac:dyDescent="0.15">
      <c r="A466" s="35">
        <v>29</v>
      </c>
      <c r="B466" s="36"/>
      <c r="C466" s="269">
        <f t="shared" ref="C466:G466" si="224">+C17*$K$4</f>
        <v>5270.85</v>
      </c>
      <c r="D466" s="269">
        <f t="shared" si="224"/>
        <v>4620.01</v>
      </c>
      <c r="E466" s="269">
        <f t="shared" si="224"/>
        <v>3753.9900000000002</v>
      </c>
      <c r="F466" s="269">
        <f t="shared" si="224"/>
        <v>3254.73</v>
      </c>
      <c r="G466" s="269">
        <f t="shared" si="224"/>
        <v>2459.2000000000003</v>
      </c>
    </row>
    <row r="467" spans="1:7" ht="14" hidden="1" x14ac:dyDescent="0.15">
      <c r="A467" s="35">
        <v>30</v>
      </c>
      <c r="B467" s="36"/>
      <c r="C467" s="269">
        <f t="shared" ref="C467:G467" si="225">+C18*$K$4</f>
        <v>5381.62</v>
      </c>
      <c r="D467" s="269">
        <f t="shared" si="225"/>
        <v>4717.5300000000007</v>
      </c>
      <c r="E467" s="269">
        <f t="shared" si="225"/>
        <v>3828.19</v>
      </c>
      <c r="F467" s="269">
        <f t="shared" si="225"/>
        <v>3319.92</v>
      </c>
      <c r="G467" s="269">
        <f t="shared" si="225"/>
        <v>2508.4900000000002</v>
      </c>
    </row>
    <row r="468" spans="1:7" ht="14" hidden="1" x14ac:dyDescent="0.15">
      <c r="A468" s="35">
        <v>31</v>
      </c>
      <c r="B468" s="36"/>
      <c r="C468" s="269">
        <f t="shared" ref="C468:G468" si="226">+C19*$K$4</f>
        <v>5497.6900000000005</v>
      </c>
      <c r="D468" s="269">
        <f t="shared" si="226"/>
        <v>4820.3500000000004</v>
      </c>
      <c r="E468" s="269">
        <f t="shared" si="226"/>
        <v>3902.3900000000003</v>
      </c>
      <c r="F468" s="269">
        <f t="shared" si="226"/>
        <v>3384.5800000000004</v>
      </c>
      <c r="G468" s="269">
        <f t="shared" si="226"/>
        <v>2557.25</v>
      </c>
    </row>
    <row r="469" spans="1:7" ht="14" hidden="1" x14ac:dyDescent="0.15">
      <c r="A469" s="35">
        <v>32</v>
      </c>
      <c r="B469" s="36"/>
      <c r="C469" s="269">
        <f t="shared" ref="C469:G469" si="227">+C20*$K$4</f>
        <v>5615.88</v>
      </c>
      <c r="D469" s="269">
        <f t="shared" si="227"/>
        <v>4922.6400000000003</v>
      </c>
      <c r="E469" s="269">
        <f t="shared" si="227"/>
        <v>3984.01</v>
      </c>
      <c r="F469" s="269">
        <f t="shared" si="227"/>
        <v>3455.07</v>
      </c>
      <c r="G469" s="269">
        <f t="shared" si="227"/>
        <v>2610.25</v>
      </c>
    </row>
    <row r="470" spans="1:7" ht="14" hidden="1" x14ac:dyDescent="0.15">
      <c r="A470" s="35">
        <v>33</v>
      </c>
      <c r="B470" s="36"/>
      <c r="C470" s="269">
        <f t="shared" ref="C470:G470" si="228">+C21*$K$4</f>
        <v>5740.96</v>
      </c>
      <c r="D470" s="269">
        <f t="shared" si="228"/>
        <v>5032.3500000000004</v>
      </c>
      <c r="E470" s="269">
        <f t="shared" si="228"/>
        <v>4064.57</v>
      </c>
      <c r="F470" s="269">
        <f t="shared" si="228"/>
        <v>3525.5600000000004</v>
      </c>
      <c r="G470" s="269">
        <f t="shared" si="228"/>
        <v>2663.78</v>
      </c>
    </row>
    <row r="471" spans="1:7" ht="14" hidden="1" x14ac:dyDescent="0.15">
      <c r="A471" s="35">
        <v>34</v>
      </c>
      <c r="B471" s="36"/>
      <c r="C471" s="269">
        <f t="shared" ref="C471:G471" si="229">+C22*$K$4</f>
        <v>5868.16</v>
      </c>
      <c r="D471" s="269">
        <f t="shared" si="229"/>
        <v>5142.0600000000004</v>
      </c>
      <c r="E471" s="269">
        <f t="shared" si="229"/>
        <v>4149.9000000000005</v>
      </c>
      <c r="F471" s="269">
        <f t="shared" si="229"/>
        <v>3599.76</v>
      </c>
      <c r="G471" s="269">
        <f t="shared" si="229"/>
        <v>2718.9</v>
      </c>
    </row>
    <row r="472" spans="1:7" ht="14" hidden="1" x14ac:dyDescent="0.15">
      <c r="A472" s="35">
        <v>35</v>
      </c>
      <c r="B472" s="36"/>
      <c r="C472" s="269">
        <f t="shared" ref="C472:G472" si="230">+C23*$K$4</f>
        <v>5999.0700000000006</v>
      </c>
      <c r="D472" s="269">
        <f t="shared" si="230"/>
        <v>5258.13</v>
      </c>
      <c r="E472" s="269">
        <f t="shared" si="230"/>
        <v>4237.88</v>
      </c>
      <c r="F472" s="269">
        <f t="shared" si="230"/>
        <v>3675.02</v>
      </c>
      <c r="G472" s="269">
        <f t="shared" si="230"/>
        <v>2777.2000000000003</v>
      </c>
    </row>
    <row r="473" spans="1:7" ht="14" hidden="1" x14ac:dyDescent="0.15">
      <c r="A473" s="35">
        <v>36</v>
      </c>
      <c r="B473" s="36"/>
      <c r="C473" s="269">
        <f t="shared" ref="C473:G473" si="231">+C24*$K$4</f>
        <v>6133.6900000000005</v>
      </c>
      <c r="D473" s="269">
        <f t="shared" si="231"/>
        <v>5376.3200000000006</v>
      </c>
      <c r="E473" s="269">
        <f t="shared" si="231"/>
        <v>4327.45</v>
      </c>
      <c r="F473" s="269">
        <f t="shared" si="231"/>
        <v>3752.9300000000003</v>
      </c>
      <c r="G473" s="269">
        <f t="shared" si="231"/>
        <v>2834.9700000000003</v>
      </c>
    </row>
    <row r="474" spans="1:7" ht="14" hidden="1" x14ac:dyDescent="0.15">
      <c r="A474" s="35">
        <v>37</v>
      </c>
      <c r="B474" s="36"/>
      <c r="C474" s="269">
        <f t="shared" ref="C474:G474" si="232">+C25*$K$4</f>
        <v>6272.55</v>
      </c>
      <c r="D474" s="269">
        <f t="shared" si="232"/>
        <v>5498.22</v>
      </c>
      <c r="E474" s="269">
        <f t="shared" si="232"/>
        <v>4422.8500000000004</v>
      </c>
      <c r="F474" s="269">
        <f t="shared" si="232"/>
        <v>3835.0800000000004</v>
      </c>
      <c r="G474" s="269">
        <f t="shared" si="232"/>
        <v>2898.04</v>
      </c>
    </row>
    <row r="475" spans="1:7" ht="14" hidden="1" x14ac:dyDescent="0.15">
      <c r="A475" s="35">
        <v>38</v>
      </c>
      <c r="B475" s="36"/>
      <c r="C475" s="269">
        <f t="shared" ref="C475:G475" si="233">+C26*$K$4</f>
        <v>6416.18</v>
      </c>
      <c r="D475" s="269">
        <f t="shared" si="233"/>
        <v>5623.83</v>
      </c>
      <c r="E475" s="269">
        <f t="shared" si="233"/>
        <v>4518.7800000000007</v>
      </c>
      <c r="F475" s="269">
        <f t="shared" si="233"/>
        <v>3918.82</v>
      </c>
      <c r="G475" s="269">
        <f t="shared" si="233"/>
        <v>2960.05</v>
      </c>
    </row>
    <row r="476" spans="1:7" ht="14" hidden="1" x14ac:dyDescent="0.15">
      <c r="A476" s="35">
        <v>39</v>
      </c>
      <c r="B476" s="36"/>
      <c r="C476" s="269">
        <f t="shared" ref="C476:G476" si="234">+C27*$K$4</f>
        <v>6562.46</v>
      </c>
      <c r="D476" s="269">
        <f t="shared" si="234"/>
        <v>5752.09</v>
      </c>
      <c r="E476" s="269">
        <f t="shared" si="234"/>
        <v>4617.8900000000003</v>
      </c>
      <c r="F476" s="269">
        <f t="shared" si="234"/>
        <v>4004.15</v>
      </c>
      <c r="G476" s="269">
        <f t="shared" si="234"/>
        <v>3026.3</v>
      </c>
    </row>
    <row r="477" spans="1:7" ht="14" hidden="1" x14ac:dyDescent="0.15">
      <c r="A477" s="35">
        <v>40</v>
      </c>
      <c r="B477" s="36"/>
      <c r="C477" s="269">
        <f t="shared" ref="C477:G477" si="235">+C28*$K$4</f>
        <v>6712.4500000000007</v>
      </c>
      <c r="D477" s="269">
        <f t="shared" si="235"/>
        <v>5884.59</v>
      </c>
      <c r="E477" s="269">
        <f t="shared" si="235"/>
        <v>4718.59</v>
      </c>
      <c r="F477" s="269">
        <f t="shared" si="235"/>
        <v>4092.13</v>
      </c>
      <c r="G477" s="269">
        <f t="shared" si="235"/>
        <v>3092.55</v>
      </c>
    </row>
    <row r="478" spans="1:7" ht="14" hidden="1" x14ac:dyDescent="0.15">
      <c r="A478" s="35">
        <v>41</v>
      </c>
      <c r="B478" s="36"/>
      <c r="C478" s="269">
        <f t="shared" ref="C478:G478" si="236">+C29*$K$4</f>
        <v>6868.27</v>
      </c>
      <c r="D478" s="269">
        <f t="shared" si="236"/>
        <v>6020.8</v>
      </c>
      <c r="E478" s="269">
        <f t="shared" si="236"/>
        <v>4824.59</v>
      </c>
      <c r="F478" s="269">
        <f t="shared" si="236"/>
        <v>4182.76</v>
      </c>
      <c r="G478" s="269">
        <f t="shared" si="236"/>
        <v>3161.4500000000003</v>
      </c>
    </row>
    <row r="479" spans="1:7" ht="14" hidden="1" x14ac:dyDescent="0.15">
      <c r="A479" s="35">
        <v>42</v>
      </c>
      <c r="B479" s="36"/>
      <c r="C479" s="269">
        <f t="shared" ref="C479:G479" si="237">+C30*$K$4</f>
        <v>7027.8</v>
      </c>
      <c r="D479" s="269">
        <f t="shared" si="237"/>
        <v>6158.6</v>
      </c>
      <c r="E479" s="269">
        <f t="shared" si="237"/>
        <v>4932.71</v>
      </c>
      <c r="F479" s="269">
        <f t="shared" si="237"/>
        <v>4277.63</v>
      </c>
      <c r="G479" s="269">
        <f t="shared" si="237"/>
        <v>3231.94</v>
      </c>
    </row>
    <row r="480" spans="1:7" ht="14" hidden="1" x14ac:dyDescent="0.15">
      <c r="A480" s="35">
        <v>43</v>
      </c>
      <c r="B480" s="36"/>
      <c r="C480" s="269">
        <f t="shared" ref="C480:G480" si="238">+C31*$K$4</f>
        <v>7189.9800000000005</v>
      </c>
      <c r="D480" s="269">
        <f t="shared" si="238"/>
        <v>6301.7000000000007</v>
      </c>
      <c r="E480" s="269">
        <f t="shared" si="238"/>
        <v>5042.42</v>
      </c>
      <c r="F480" s="269">
        <f t="shared" si="238"/>
        <v>4372.5</v>
      </c>
      <c r="G480" s="269">
        <f t="shared" si="238"/>
        <v>3304.55</v>
      </c>
    </row>
    <row r="481" spans="1:7" ht="14" hidden="1" x14ac:dyDescent="0.15">
      <c r="A481" s="35">
        <v>44</v>
      </c>
      <c r="B481" s="36"/>
      <c r="C481" s="269">
        <f t="shared" ref="C481:G481" si="239">+C32*$K$4</f>
        <v>7356.4000000000005</v>
      </c>
      <c r="D481" s="269">
        <f t="shared" si="239"/>
        <v>6448.51</v>
      </c>
      <c r="E481" s="269">
        <f t="shared" si="239"/>
        <v>5155.84</v>
      </c>
      <c r="F481" s="269">
        <f t="shared" si="239"/>
        <v>4471.08</v>
      </c>
      <c r="G481" s="269">
        <f t="shared" si="239"/>
        <v>3378.75</v>
      </c>
    </row>
    <row r="482" spans="1:7" ht="14" hidden="1" x14ac:dyDescent="0.15">
      <c r="A482" s="35">
        <v>45</v>
      </c>
      <c r="B482" s="36"/>
      <c r="C482" s="269">
        <f t="shared" ref="C482:G482" si="240">+C33*$K$4</f>
        <v>7527.06</v>
      </c>
      <c r="D482" s="269">
        <f t="shared" si="240"/>
        <v>6598.5</v>
      </c>
      <c r="E482" s="269">
        <f t="shared" si="240"/>
        <v>5272.4400000000005</v>
      </c>
      <c r="F482" s="269">
        <f t="shared" si="240"/>
        <v>4572.3100000000004</v>
      </c>
      <c r="G482" s="269">
        <f t="shared" si="240"/>
        <v>3455.6000000000004</v>
      </c>
    </row>
    <row r="483" spans="1:7" ht="14" hidden="1" x14ac:dyDescent="0.15">
      <c r="A483" s="35">
        <v>46</v>
      </c>
      <c r="B483" s="36"/>
      <c r="C483" s="269">
        <f t="shared" ref="C483:G483" si="241">+C34*$K$4</f>
        <v>7701.43</v>
      </c>
      <c r="D483" s="269">
        <f t="shared" si="241"/>
        <v>6750.08</v>
      </c>
      <c r="E483" s="269">
        <f t="shared" si="241"/>
        <v>5391.16</v>
      </c>
      <c r="F483" s="269">
        <f t="shared" si="241"/>
        <v>4675.13</v>
      </c>
      <c r="G483" s="269">
        <f t="shared" si="241"/>
        <v>3532.98</v>
      </c>
    </row>
    <row r="484" spans="1:7" ht="14" hidden="1" x14ac:dyDescent="0.15">
      <c r="A484" s="35">
        <v>47</v>
      </c>
      <c r="B484" s="36"/>
      <c r="C484" s="269">
        <f t="shared" ref="C484:G484" si="242">+C35*$K$4</f>
        <v>7879.51</v>
      </c>
      <c r="D484" s="269">
        <f t="shared" si="242"/>
        <v>6908.02</v>
      </c>
      <c r="E484" s="269">
        <f t="shared" si="242"/>
        <v>5513.59</v>
      </c>
      <c r="F484" s="269">
        <f t="shared" si="242"/>
        <v>4780.6000000000004</v>
      </c>
      <c r="G484" s="269">
        <f t="shared" si="242"/>
        <v>3613.01</v>
      </c>
    </row>
    <row r="485" spans="1:7" ht="14" hidden="1" x14ac:dyDescent="0.15">
      <c r="A485" s="35">
        <v>48</v>
      </c>
      <c r="B485" s="36"/>
      <c r="C485" s="269">
        <f t="shared" ref="C485:G485" si="243">+C36*$K$4</f>
        <v>8063.42</v>
      </c>
      <c r="D485" s="269">
        <f t="shared" si="243"/>
        <v>7065.43</v>
      </c>
      <c r="E485" s="269">
        <f t="shared" si="243"/>
        <v>5638.14</v>
      </c>
      <c r="F485" s="269">
        <f t="shared" si="243"/>
        <v>4889.25</v>
      </c>
      <c r="G485" s="269">
        <f t="shared" si="243"/>
        <v>3694.1000000000004</v>
      </c>
    </row>
    <row r="486" spans="1:7" ht="14" hidden="1" x14ac:dyDescent="0.15">
      <c r="A486" s="35">
        <v>49</v>
      </c>
      <c r="B486" s="36"/>
      <c r="C486" s="269">
        <f t="shared" ref="C486:G486" si="244">+C37*$K$4</f>
        <v>8248.3900000000012</v>
      </c>
      <c r="D486" s="269">
        <f t="shared" si="244"/>
        <v>7230.26</v>
      </c>
      <c r="E486" s="269">
        <f t="shared" si="244"/>
        <v>5764.81</v>
      </c>
      <c r="F486" s="269">
        <f t="shared" si="244"/>
        <v>4998.96</v>
      </c>
      <c r="G486" s="269">
        <f t="shared" si="244"/>
        <v>3777.84</v>
      </c>
    </row>
    <row r="487" spans="1:7" ht="14" hidden="1" x14ac:dyDescent="0.15">
      <c r="A487" s="35">
        <v>50</v>
      </c>
      <c r="B487" s="36"/>
      <c r="C487" s="269">
        <f t="shared" ref="C487:G487" si="245">+C38*$K$4</f>
        <v>8439.19</v>
      </c>
      <c r="D487" s="269">
        <f t="shared" si="245"/>
        <v>7396.1500000000005</v>
      </c>
      <c r="E487" s="269">
        <f t="shared" si="245"/>
        <v>5896.25</v>
      </c>
      <c r="F487" s="269">
        <f t="shared" si="245"/>
        <v>5112.38</v>
      </c>
      <c r="G487" s="269">
        <f t="shared" si="245"/>
        <v>3863.17</v>
      </c>
    </row>
    <row r="488" spans="1:7" ht="14" hidden="1" x14ac:dyDescent="0.15">
      <c r="A488" s="35">
        <v>51</v>
      </c>
      <c r="B488" s="36"/>
      <c r="C488" s="269">
        <f t="shared" ref="C488:G488" si="246">+C39*$K$4</f>
        <v>8633.7000000000007</v>
      </c>
      <c r="D488" s="269">
        <f t="shared" si="246"/>
        <v>7567.34</v>
      </c>
      <c r="E488" s="269">
        <f t="shared" si="246"/>
        <v>6030.34</v>
      </c>
      <c r="F488" s="269">
        <f t="shared" si="246"/>
        <v>5228.45</v>
      </c>
      <c r="G488" s="269">
        <f t="shared" si="246"/>
        <v>3950.6200000000003</v>
      </c>
    </row>
    <row r="489" spans="1:7" ht="14" hidden="1" x14ac:dyDescent="0.15">
      <c r="A489" s="35">
        <v>52</v>
      </c>
      <c r="B489" s="36"/>
      <c r="C489" s="269">
        <f t="shared" ref="C489:G489" si="247">+C40*$K$4</f>
        <v>8830.33</v>
      </c>
      <c r="D489" s="269">
        <f t="shared" si="247"/>
        <v>7741.18</v>
      </c>
      <c r="E489" s="269">
        <f t="shared" si="247"/>
        <v>6164.43</v>
      </c>
      <c r="F489" s="269">
        <f t="shared" si="247"/>
        <v>5345.58</v>
      </c>
      <c r="G489" s="269">
        <f t="shared" si="247"/>
        <v>4039.13</v>
      </c>
    </row>
    <row r="490" spans="1:7" ht="14" hidden="1" x14ac:dyDescent="0.15">
      <c r="A490" s="35">
        <v>53</v>
      </c>
      <c r="B490" s="36"/>
      <c r="C490" s="269">
        <f t="shared" ref="C490:G490" si="248">+C41*$K$4</f>
        <v>9033.32</v>
      </c>
      <c r="D490" s="269">
        <f t="shared" si="248"/>
        <v>7918.2000000000007</v>
      </c>
      <c r="E490" s="269">
        <f t="shared" si="248"/>
        <v>6303.8200000000006</v>
      </c>
      <c r="F490" s="269">
        <f t="shared" si="248"/>
        <v>5466.42</v>
      </c>
      <c r="G490" s="269">
        <f t="shared" si="248"/>
        <v>4130.8200000000006</v>
      </c>
    </row>
    <row r="491" spans="1:7" ht="14" hidden="1" x14ac:dyDescent="0.15">
      <c r="A491" s="35">
        <v>54</v>
      </c>
      <c r="B491" s="38"/>
      <c r="C491" s="269">
        <f t="shared" ref="C491:G491" si="249">+C42*$K$4</f>
        <v>9240.02</v>
      </c>
      <c r="D491" s="269">
        <f t="shared" si="249"/>
        <v>8098.4000000000005</v>
      </c>
      <c r="E491" s="269">
        <f t="shared" si="249"/>
        <v>6446.39</v>
      </c>
      <c r="F491" s="269">
        <f t="shared" si="249"/>
        <v>5589.91</v>
      </c>
      <c r="G491" s="269">
        <f t="shared" si="249"/>
        <v>4223.5700000000006</v>
      </c>
    </row>
    <row r="492" spans="1:7" ht="14" hidden="1" x14ac:dyDescent="0.15">
      <c r="A492" s="35">
        <v>55</v>
      </c>
      <c r="B492" s="38"/>
      <c r="C492" s="269">
        <f t="shared" ref="C492:G492" si="250">+C43*$K$4</f>
        <v>9450.9600000000009</v>
      </c>
      <c r="D492" s="269">
        <f t="shared" si="250"/>
        <v>8282.84</v>
      </c>
      <c r="E492" s="269">
        <f t="shared" si="250"/>
        <v>6590.55</v>
      </c>
      <c r="F492" s="269">
        <f t="shared" si="250"/>
        <v>5714.46</v>
      </c>
      <c r="G492" s="269">
        <f t="shared" si="250"/>
        <v>4318.97</v>
      </c>
    </row>
    <row r="493" spans="1:7" ht="14" hidden="1" x14ac:dyDescent="0.15">
      <c r="A493" s="35">
        <v>56</v>
      </c>
      <c r="B493" s="38"/>
      <c r="C493" s="269">
        <f t="shared" ref="C493:G493" si="251">+C44*$K$4</f>
        <v>9663.49</v>
      </c>
      <c r="D493" s="269">
        <f t="shared" si="251"/>
        <v>8469.93</v>
      </c>
      <c r="E493" s="269">
        <f t="shared" si="251"/>
        <v>6738.42</v>
      </c>
      <c r="F493" s="269">
        <f t="shared" si="251"/>
        <v>5842.72</v>
      </c>
      <c r="G493" s="269">
        <f t="shared" si="251"/>
        <v>4414.37</v>
      </c>
    </row>
    <row r="494" spans="1:7" ht="14" hidden="1" x14ac:dyDescent="0.15">
      <c r="A494" s="35">
        <v>57</v>
      </c>
      <c r="B494" s="38"/>
      <c r="C494" s="269">
        <f t="shared" ref="C494:G494" si="252">+C45*$K$4</f>
        <v>9881.85</v>
      </c>
      <c r="D494" s="269">
        <f t="shared" si="252"/>
        <v>8661.7900000000009</v>
      </c>
      <c r="E494" s="269">
        <f t="shared" si="252"/>
        <v>6887.35</v>
      </c>
      <c r="F494" s="269">
        <f t="shared" si="252"/>
        <v>5970.9800000000005</v>
      </c>
      <c r="G494" s="269">
        <f t="shared" si="252"/>
        <v>4512.95</v>
      </c>
    </row>
    <row r="495" spans="1:7" ht="14" hidden="1" x14ac:dyDescent="0.15">
      <c r="A495" s="35">
        <v>58</v>
      </c>
      <c r="B495" s="38"/>
      <c r="C495" s="269">
        <f t="shared" ref="C495:G495" si="253">+C46*$K$4</f>
        <v>10104.450000000001</v>
      </c>
      <c r="D495" s="269">
        <f t="shared" si="253"/>
        <v>8857.36</v>
      </c>
      <c r="E495" s="269">
        <f t="shared" si="253"/>
        <v>7039.46</v>
      </c>
      <c r="F495" s="269">
        <f t="shared" si="253"/>
        <v>6104.01</v>
      </c>
      <c r="G495" s="269">
        <f t="shared" si="253"/>
        <v>4613.12</v>
      </c>
    </row>
    <row r="496" spans="1:7" ht="14" hidden="1" x14ac:dyDescent="0.15">
      <c r="A496" s="35">
        <v>59</v>
      </c>
      <c r="B496" s="38"/>
      <c r="C496" s="269">
        <f t="shared" ref="C496:G496" si="254">+C47*$K$4</f>
        <v>10329.700000000001</v>
      </c>
      <c r="D496" s="269">
        <f t="shared" si="254"/>
        <v>9053.4600000000009</v>
      </c>
      <c r="E496" s="269">
        <f t="shared" si="254"/>
        <v>7196.34</v>
      </c>
      <c r="F496" s="269">
        <f t="shared" si="254"/>
        <v>6240.22</v>
      </c>
      <c r="G496" s="269">
        <f t="shared" si="254"/>
        <v>4714.88</v>
      </c>
    </row>
    <row r="497" spans="1:7" ht="14" hidden="1" x14ac:dyDescent="0.15">
      <c r="A497" s="35">
        <v>60</v>
      </c>
      <c r="B497" s="38"/>
      <c r="C497" s="269">
        <f t="shared" ref="C497:G497" si="255">+C48*$K$4</f>
        <v>10559.19</v>
      </c>
      <c r="D497" s="269">
        <f t="shared" si="255"/>
        <v>9255.92</v>
      </c>
      <c r="E497" s="269">
        <f t="shared" si="255"/>
        <v>7354.2800000000007</v>
      </c>
      <c r="F497" s="269">
        <f t="shared" si="255"/>
        <v>6376.96</v>
      </c>
      <c r="G497" s="269">
        <f t="shared" si="255"/>
        <v>4818.76</v>
      </c>
    </row>
    <row r="498" spans="1:7" ht="14" hidden="1" x14ac:dyDescent="0.15">
      <c r="A498" s="35">
        <v>61</v>
      </c>
      <c r="B498" s="38"/>
      <c r="C498" s="269">
        <f t="shared" ref="C498:G498" si="256">+C49*$K$4</f>
        <v>11767.59</v>
      </c>
      <c r="D498" s="269">
        <f t="shared" si="256"/>
        <v>10314.86</v>
      </c>
      <c r="E498" s="269">
        <f t="shared" si="256"/>
        <v>8192.2100000000009</v>
      </c>
      <c r="F498" s="269">
        <f t="shared" si="256"/>
        <v>7103.06</v>
      </c>
      <c r="G498" s="269">
        <f t="shared" si="256"/>
        <v>5367.84</v>
      </c>
    </row>
    <row r="499" spans="1:7" ht="14" hidden="1" x14ac:dyDescent="0.15">
      <c r="A499" s="35">
        <v>62</v>
      </c>
      <c r="B499" s="38"/>
      <c r="C499" s="269">
        <f t="shared" ref="C499:G499" si="257">+C50*$K$4</f>
        <v>13074.04</v>
      </c>
      <c r="D499" s="269">
        <f t="shared" si="257"/>
        <v>11459.66</v>
      </c>
      <c r="E499" s="269">
        <f t="shared" si="257"/>
        <v>9098.51</v>
      </c>
      <c r="F499" s="269">
        <f t="shared" si="257"/>
        <v>7889.05</v>
      </c>
      <c r="G499" s="269">
        <f t="shared" si="257"/>
        <v>5961.4400000000005</v>
      </c>
    </row>
    <row r="500" spans="1:7" ht="14" hidden="1" x14ac:dyDescent="0.15">
      <c r="A500" s="35">
        <v>63</v>
      </c>
      <c r="B500" s="38"/>
      <c r="C500" s="269">
        <f t="shared" ref="C500:G500" si="258">+C51*$K$4</f>
        <v>14480.66</v>
      </c>
      <c r="D500" s="269">
        <f t="shared" si="258"/>
        <v>12692.44</v>
      </c>
      <c r="E500" s="269">
        <f t="shared" si="258"/>
        <v>10076.890000000001</v>
      </c>
      <c r="F500" s="269">
        <f t="shared" si="258"/>
        <v>8737.58</v>
      </c>
      <c r="G500" s="269">
        <f t="shared" si="258"/>
        <v>6602.7400000000007</v>
      </c>
    </row>
    <row r="501" spans="1:7" ht="14" hidden="1" x14ac:dyDescent="0.15">
      <c r="A501" s="35">
        <v>64</v>
      </c>
      <c r="B501" s="38"/>
      <c r="C501" s="269">
        <f t="shared" ref="C501:G501" si="259">+C52*$K$4</f>
        <v>15982.68</v>
      </c>
      <c r="D501" s="269">
        <f t="shared" si="259"/>
        <v>14008.960000000001</v>
      </c>
      <c r="E501" s="269">
        <f t="shared" si="259"/>
        <v>11124.17</v>
      </c>
      <c r="F501" s="269">
        <f t="shared" si="259"/>
        <v>9646</v>
      </c>
      <c r="G501" s="269">
        <f t="shared" si="259"/>
        <v>7290.1500000000005</v>
      </c>
    </row>
    <row r="502" spans="1:7" ht="14" hidden="1" x14ac:dyDescent="0.15">
      <c r="A502" s="35">
        <v>65</v>
      </c>
      <c r="B502" s="38"/>
      <c r="C502" s="269">
        <f t="shared" ref="C502:G502" si="260">+C53*$K$4</f>
        <v>17586.46</v>
      </c>
      <c r="D502" s="269">
        <f t="shared" si="260"/>
        <v>15414.52</v>
      </c>
      <c r="E502" s="269">
        <f t="shared" si="260"/>
        <v>12244.060000000001</v>
      </c>
      <c r="F502" s="269">
        <f t="shared" si="260"/>
        <v>10616.960000000001</v>
      </c>
      <c r="G502" s="269">
        <f t="shared" si="260"/>
        <v>8022.6100000000006</v>
      </c>
    </row>
    <row r="503" spans="1:7" ht="14" hidden="1" x14ac:dyDescent="0.15">
      <c r="A503" s="35">
        <v>66</v>
      </c>
      <c r="B503" s="38"/>
      <c r="C503" s="269">
        <f t="shared" ref="C503:G503" si="261">+C54*$K$4</f>
        <v>19287.760000000002</v>
      </c>
      <c r="D503" s="269">
        <f t="shared" si="261"/>
        <v>16907</v>
      </c>
      <c r="E503" s="269">
        <f t="shared" si="261"/>
        <v>13435.5</v>
      </c>
      <c r="F503" s="269">
        <f t="shared" si="261"/>
        <v>11649.400000000001</v>
      </c>
      <c r="G503" s="269">
        <f t="shared" si="261"/>
        <v>8803.83</v>
      </c>
    </row>
    <row r="504" spans="1:7" ht="14" hidden="1" x14ac:dyDescent="0.15">
      <c r="A504" s="35">
        <v>67</v>
      </c>
      <c r="B504" s="38"/>
      <c r="C504" s="269">
        <f t="shared" ref="C504:G504" si="262">+C55*$K$4</f>
        <v>21086.58</v>
      </c>
      <c r="D504" s="269">
        <f t="shared" si="262"/>
        <v>18483.75</v>
      </c>
      <c r="E504" s="269">
        <f t="shared" si="262"/>
        <v>14695.84</v>
      </c>
      <c r="F504" s="269">
        <f t="shared" si="262"/>
        <v>12742.26</v>
      </c>
      <c r="G504" s="269">
        <f t="shared" si="262"/>
        <v>9629.57</v>
      </c>
    </row>
    <row r="505" spans="1:7" ht="14" hidden="1" x14ac:dyDescent="0.15">
      <c r="A505" s="35">
        <v>68</v>
      </c>
      <c r="B505" s="38"/>
      <c r="C505" s="269">
        <f t="shared" ref="C505:G505" si="263">+C56*$K$4</f>
        <v>22983.98</v>
      </c>
      <c r="D505" s="269">
        <f t="shared" si="263"/>
        <v>20145.3</v>
      </c>
      <c r="E505" s="269">
        <f t="shared" si="263"/>
        <v>16028.79</v>
      </c>
      <c r="F505" s="269">
        <f t="shared" si="263"/>
        <v>13898.720000000001</v>
      </c>
      <c r="G505" s="269">
        <f t="shared" si="263"/>
        <v>10503.01</v>
      </c>
    </row>
    <row r="506" spans="1:7" ht="14" hidden="1" x14ac:dyDescent="0.15">
      <c r="A506" s="35">
        <v>69</v>
      </c>
      <c r="B506" s="38"/>
      <c r="C506" s="269">
        <f t="shared" ref="C506:G506" si="264">+C57*$K$4</f>
        <v>24982.080000000002</v>
      </c>
      <c r="D506" s="269">
        <f t="shared" si="264"/>
        <v>21896.95</v>
      </c>
      <c r="E506" s="269">
        <f t="shared" si="264"/>
        <v>17431.7</v>
      </c>
      <c r="F506" s="269">
        <f t="shared" si="264"/>
        <v>15115.070000000002</v>
      </c>
      <c r="G506" s="269">
        <f t="shared" si="264"/>
        <v>11421.5</v>
      </c>
    </row>
    <row r="507" spans="1:7" ht="14" hidden="1" x14ac:dyDescent="0.15">
      <c r="A507" s="35">
        <v>70</v>
      </c>
      <c r="B507" s="38"/>
      <c r="C507" s="269">
        <f t="shared" ref="C507:G507" si="265">+C58*$K$4</f>
        <v>27076.640000000003</v>
      </c>
      <c r="D507" s="269">
        <f t="shared" si="265"/>
        <v>23733.4</v>
      </c>
      <c r="E507" s="269">
        <f t="shared" si="265"/>
        <v>18906.690000000002</v>
      </c>
      <c r="F507" s="269">
        <f t="shared" si="265"/>
        <v>16393.96</v>
      </c>
      <c r="G507" s="269">
        <f t="shared" si="265"/>
        <v>12388.75</v>
      </c>
    </row>
    <row r="508" spans="1:7" ht="14" hidden="1" x14ac:dyDescent="0.15">
      <c r="A508" s="35">
        <v>71</v>
      </c>
      <c r="B508" s="38"/>
      <c r="C508" s="269">
        <f t="shared" ref="C508:G508" si="266">+C59*$K$4</f>
        <v>29271.9</v>
      </c>
      <c r="D508" s="269">
        <f t="shared" si="266"/>
        <v>25657.300000000003</v>
      </c>
      <c r="E508" s="269">
        <f t="shared" si="266"/>
        <v>20451.11</v>
      </c>
      <c r="F508" s="269">
        <f t="shared" si="266"/>
        <v>17732.740000000002</v>
      </c>
      <c r="G508" s="269">
        <f t="shared" si="266"/>
        <v>13399.460000000001</v>
      </c>
    </row>
    <row r="509" spans="1:7" ht="14" hidden="1" x14ac:dyDescent="0.15">
      <c r="A509" s="35">
        <v>72</v>
      </c>
      <c r="B509" s="38"/>
      <c r="C509" s="269">
        <f t="shared" ref="C509:G509" si="267">+C60*$K$4</f>
        <v>31564.15</v>
      </c>
      <c r="D509" s="269">
        <f t="shared" si="267"/>
        <v>27666</v>
      </c>
      <c r="E509" s="269">
        <f t="shared" si="267"/>
        <v>22067.08</v>
      </c>
      <c r="F509" s="269">
        <f t="shared" si="267"/>
        <v>19134.060000000001</v>
      </c>
      <c r="G509" s="269">
        <f t="shared" si="267"/>
        <v>14459.460000000001</v>
      </c>
    </row>
    <row r="510" spans="1:7" ht="14" hidden="1" x14ac:dyDescent="0.15">
      <c r="A510" s="35">
        <v>73</v>
      </c>
      <c r="B510" s="38"/>
      <c r="C510" s="269">
        <f t="shared" ref="C510:G510" si="268">+C61*$K$4</f>
        <v>33955.51</v>
      </c>
      <c r="D510" s="269">
        <f t="shared" si="268"/>
        <v>29762.68</v>
      </c>
      <c r="E510" s="269">
        <f t="shared" si="268"/>
        <v>23751.420000000002</v>
      </c>
      <c r="F510" s="269">
        <f t="shared" si="268"/>
        <v>20596.330000000002</v>
      </c>
      <c r="G510" s="269">
        <f t="shared" si="268"/>
        <v>15563.45</v>
      </c>
    </row>
    <row r="511" spans="1:7" ht="14" hidden="1" x14ac:dyDescent="0.15">
      <c r="A511" s="35">
        <v>74</v>
      </c>
      <c r="B511" s="38"/>
      <c r="C511" s="269">
        <f t="shared" ref="C511:G511" si="269">+C62*$K$4</f>
        <v>36445.450000000004</v>
      </c>
      <c r="D511" s="269">
        <f t="shared" si="269"/>
        <v>31945.22</v>
      </c>
      <c r="E511" s="269">
        <f t="shared" si="269"/>
        <v>25509.960000000003</v>
      </c>
      <c r="F511" s="269">
        <f t="shared" si="269"/>
        <v>22120.080000000002</v>
      </c>
      <c r="G511" s="269">
        <f t="shared" si="269"/>
        <v>16714.61</v>
      </c>
    </row>
    <row r="512" spans="1:7" ht="14" hidden="1" x14ac:dyDescent="0.15">
      <c r="A512" s="35">
        <v>75</v>
      </c>
      <c r="B512" s="38"/>
      <c r="C512" s="269">
        <f t="shared" ref="C512:G512" si="270">+C63*$K$4</f>
        <v>39034.5</v>
      </c>
      <c r="D512" s="269">
        <f t="shared" si="270"/>
        <v>34213.620000000003</v>
      </c>
      <c r="E512" s="269">
        <f t="shared" si="270"/>
        <v>27337.93</v>
      </c>
      <c r="F512" s="269">
        <f t="shared" si="270"/>
        <v>23705.31</v>
      </c>
      <c r="G512" s="269">
        <f t="shared" si="270"/>
        <v>17912.940000000002</v>
      </c>
    </row>
    <row r="513" spans="1:8" ht="14" hidden="1" x14ac:dyDescent="0.15">
      <c r="A513" s="35">
        <v>76</v>
      </c>
      <c r="B513" s="38"/>
      <c r="C513" s="269">
        <f t="shared" ref="C513:G513" si="271">+C64*$K$4</f>
        <v>39034.5</v>
      </c>
      <c r="D513" s="269">
        <f t="shared" si="271"/>
        <v>34213.620000000003</v>
      </c>
      <c r="E513" s="269">
        <f t="shared" si="271"/>
        <v>27337.93</v>
      </c>
      <c r="F513" s="269">
        <f t="shared" si="271"/>
        <v>23705.31</v>
      </c>
      <c r="G513" s="269">
        <f t="shared" si="271"/>
        <v>17912.940000000002</v>
      </c>
    </row>
    <row r="514" spans="1:8" ht="14" hidden="1" x14ac:dyDescent="0.15">
      <c r="A514" s="35">
        <v>77</v>
      </c>
      <c r="B514" s="38"/>
      <c r="C514" s="269">
        <f t="shared" ref="C514:G514" si="272">+C65*$K$4</f>
        <v>39034.5</v>
      </c>
      <c r="D514" s="269">
        <f t="shared" si="272"/>
        <v>34213.620000000003</v>
      </c>
      <c r="E514" s="269">
        <f t="shared" si="272"/>
        <v>27337.93</v>
      </c>
      <c r="F514" s="269">
        <f t="shared" si="272"/>
        <v>23705.31</v>
      </c>
      <c r="G514" s="269">
        <f t="shared" si="272"/>
        <v>17912.940000000002</v>
      </c>
    </row>
    <row r="515" spans="1:8" ht="14" hidden="1" x14ac:dyDescent="0.15">
      <c r="A515" s="35">
        <v>78</v>
      </c>
      <c r="B515" s="38"/>
      <c r="C515" s="269">
        <f t="shared" ref="C515:G515" si="273">+C66*$K$4</f>
        <v>39034.5</v>
      </c>
      <c r="D515" s="269">
        <f t="shared" si="273"/>
        <v>34213.620000000003</v>
      </c>
      <c r="E515" s="269">
        <f t="shared" si="273"/>
        <v>27337.93</v>
      </c>
      <c r="F515" s="269">
        <f t="shared" si="273"/>
        <v>23705.31</v>
      </c>
      <c r="G515" s="269">
        <f t="shared" si="273"/>
        <v>17912.940000000002</v>
      </c>
    </row>
    <row r="516" spans="1:8" ht="14" hidden="1" x14ac:dyDescent="0.15">
      <c r="A516" s="35">
        <v>79</v>
      </c>
      <c r="B516" s="38"/>
      <c r="C516" s="269">
        <f t="shared" ref="C516:G516" si="274">+C67*$K$4</f>
        <v>39034.5</v>
      </c>
      <c r="D516" s="269">
        <f t="shared" si="274"/>
        <v>34213.620000000003</v>
      </c>
      <c r="E516" s="269">
        <f t="shared" si="274"/>
        <v>27337.93</v>
      </c>
      <c r="F516" s="269">
        <f t="shared" si="274"/>
        <v>23705.31</v>
      </c>
      <c r="G516" s="269">
        <f t="shared" si="274"/>
        <v>17912.940000000002</v>
      </c>
    </row>
    <row r="517" spans="1:8" ht="14" hidden="1" x14ac:dyDescent="0.15">
      <c r="A517" s="35">
        <v>80</v>
      </c>
      <c r="B517" s="38"/>
      <c r="C517" s="269">
        <f t="shared" ref="C517:G517" si="275">+C68*$K$4</f>
        <v>39034.5</v>
      </c>
      <c r="D517" s="269">
        <f t="shared" si="275"/>
        <v>34213.620000000003</v>
      </c>
      <c r="E517" s="269">
        <f t="shared" si="275"/>
        <v>27337.93</v>
      </c>
      <c r="F517" s="269">
        <f t="shared" si="275"/>
        <v>23705.31</v>
      </c>
      <c r="G517" s="269">
        <f t="shared" si="275"/>
        <v>17912.940000000002</v>
      </c>
    </row>
    <row r="518" spans="1:8" ht="14" hidden="1" x14ac:dyDescent="0.15">
      <c r="A518" s="35">
        <v>81</v>
      </c>
      <c r="B518" s="38"/>
      <c r="C518" s="269">
        <f t="shared" ref="C518:G518" si="276">+C69*$K$4</f>
        <v>39034.5</v>
      </c>
      <c r="D518" s="269">
        <f t="shared" si="276"/>
        <v>34213.620000000003</v>
      </c>
      <c r="E518" s="269">
        <f t="shared" si="276"/>
        <v>27337.93</v>
      </c>
      <c r="F518" s="269">
        <f t="shared" si="276"/>
        <v>23705.31</v>
      </c>
      <c r="G518" s="269">
        <f t="shared" si="276"/>
        <v>17912.940000000002</v>
      </c>
    </row>
    <row r="519" spans="1:8" ht="14" hidden="1" x14ac:dyDescent="0.15">
      <c r="A519" s="35">
        <v>82</v>
      </c>
      <c r="B519" s="38"/>
      <c r="C519" s="269">
        <f t="shared" ref="C519:G519" si="277">+C70*$K$4</f>
        <v>39034.5</v>
      </c>
      <c r="D519" s="269">
        <f t="shared" si="277"/>
        <v>34213.620000000003</v>
      </c>
      <c r="E519" s="269">
        <f t="shared" si="277"/>
        <v>27337.93</v>
      </c>
      <c r="F519" s="269">
        <f t="shared" si="277"/>
        <v>23705.31</v>
      </c>
      <c r="G519" s="269">
        <f t="shared" si="277"/>
        <v>17912.940000000002</v>
      </c>
    </row>
    <row r="520" spans="1:8" ht="14" hidden="1" x14ac:dyDescent="0.15">
      <c r="A520" s="35">
        <v>83</v>
      </c>
      <c r="B520" s="38"/>
      <c r="C520" s="269">
        <f t="shared" ref="C520:G520" si="278">+C71*$K$4</f>
        <v>39034.5</v>
      </c>
      <c r="D520" s="269">
        <f t="shared" si="278"/>
        <v>34213.620000000003</v>
      </c>
      <c r="E520" s="269">
        <f t="shared" si="278"/>
        <v>27337.93</v>
      </c>
      <c r="F520" s="269">
        <f t="shared" si="278"/>
        <v>23705.31</v>
      </c>
      <c r="G520" s="269">
        <f t="shared" si="278"/>
        <v>17912.940000000002</v>
      </c>
    </row>
    <row r="521" spans="1:8" ht="14" hidden="1" x14ac:dyDescent="0.15">
      <c r="A521" s="35">
        <v>84</v>
      </c>
      <c r="B521" s="38" t="s">
        <v>3</v>
      </c>
      <c r="C521" s="269">
        <f t="shared" ref="C521:G521" si="279">+C72*$K$4</f>
        <v>39034.5</v>
      </c>
      <c r="D521" s="269">
        <f t="shared" si="279"/>
        <v>34213.620000000003</v>
      </c>
      <c r="E521" s="269">
        <f t="shared" si="279"/>
        <v>27337.93</v>
      </c>
      <c r="F521" s="269">
        <f t="shared" si="279"/>
        <v>23705.31</v>
      </c>
      <c r="G521" s="269">
        <f t="shared" si="279"/>
        <v>17912.940000000002</v>
      </c>
    </row>
    <row r="522" spans="1:8" ht="14" hidden="1" x14ac:dyDescent="0.15">
      <c r="A522" s="35">
        <v>1</v>
      </c>
      <c r="B522" s="38" t="s">
        <v>4</v>
      </c>
      <c r="C522" s="269">
        <f t="shared" ref="C522:G522" si="280">+C73*$K$4</f>
        <v>2001.2800000000002</v>
      </c>
      <c r="D522" s="269">
        <f t="shared" si="280"/>
        <v>1753.24</v>
      </c>
      <c r="E522" s="269">
        <f t="shared" si="280"/>
        <v>1447.96</v>
      </c>
      <c r="F522" s="269">
        <f t="shared" si="280"/>
        <v>1256.6300000000001</v>
      </c>
      <c r="G522" s="269">
        <f t="shared" si="280"/>
        <v>949.23</v>
      </c>
    </row>
    <row r="523" spans="1:8" ht="14" hidden="1" x14ac:dyDescent="0.15">
      <c r="A523" s="35">
        <v>2</v>
      </c>
      <c r="B523" s="38" t="s">
        <v>1</v>
      </c>
      <c r="C523" s="269">
        <f t="shared" ref="C523:G523" si="281">+C74*$K$4</f>
        <v>3401.54</v>
      </c>
      <c r="D523" s="269">
        <f t="shared" si="281"/>
        <v>2981.78</v>
      </c>
      <c r="E523" s="269">
        <f t="shared" si="281"/>
        <v>2461.3200000000002</v>
      </c>
      <c r="F523" s="269">
        <f t="shared" si="281"/>
        <v>2134.84</v>
      </c>
      <c r="G523" s="269">
        <f t="shared" si="281"/>
        <v>1613.3200000000002</v>
      </c>
    </row>
    <row r="524" spans="1:8" ht="15" hidden="1" thickBot="1" x14ac:dyDescent="0.2">
      <c r="A524" s="35">
        <v>3</v>
      </c>
      <c r="B524" s="38" t="s">
        <v>5</v>
      </c>
      <c r="C524" s="269">
        <f t="shared" ref="C524:G524" si="282">+C75*$K$4</f>
        <v>4800.7400000000007</v>
      </c>
      <c r="D524" s="269">
        <f t="shared" si="282"/>
        <v>4209.26</v>
      </c>
      <c r="E524" s="269">
        <f t="shared" si="282"/>
        <v>3475.21</v>
      </c>
      <c r="F524" s="269">
        <f t="shared" si="282"/>
        <v>3014.11</v>
      </c>
      <c r="G524" s="269">
        <f t="shared" si="282"/>
        <v>2277.4100000000003</v>
      </c>
    </row>
    <row r="525" spans="1:8" ht="14" hidden="1" thickBot="1" x14ac:dyDescent="0.2">
      <c r="A525" s="42"/>
      <c r="B525" s="42"/>
      <c r="C525" s="42"/>
      <c r="D525" s="42"/>
      <c r="E525" s="42"/>
      <c r="F525" s="42"/>
      <c r="G525" s="42"/>
    </row>
    <row r="526" spans="1:8" ht="18" hidden="1" x14ac:dyDescent="0.2">
      <c r="A526" s="488" t="s">
        <v>17</v>
      </c>
      <c r="B526" s="489"/>
      <c r="C526" s="489"/>
      <c r="D526" s="489"/>
      <c r="E526" s="489"/>
      <c r="F526" s="489"/>
      <c r="G526" s="490"/>
    </row>
    <row r="527" spans="1:8" ht="18" hidden="1" x14ac:dyDescent="0.2">
      <c r="A527" s="491" t="s">
        <v>11</v>
      </c>
      <c r="B527" s="492"/>
      <c r="C527" s="492"/>
      <c r="D527" s="492"/>
      <c r="E527" s="492"/>
      <c r="F527" s="492"/>
      <c r="G527" s="493"/>
      <c r="H527" s="56"/>
    </row>
    <row r="528" spans="1:8" hidden="1" x14ac:dyDescent="0.15">
      <c r="A528" s="485" t="s">
        <v>0</v>
      </c>
      <c r="B528" s="486"/>
      <c r="C528" s="486"/>
      <c r="D528" s="486"/>
      <c r="E528" s="486"/>
      <c r="F528" s="486"/>
      <c r="G528" s="487"/>
    </row>
    <row r="529" spans="1:7" hidden="1" x14ac:dyDescent="0.15">
      <c r="A529" s="35" t="s">
        <v>2</v>
      </c>
      <c r="B529" s="36" t="s">
        <v>2</v>
      </c>
      <c r="C529" s="65">
        <v>2000</v>
      </c>
      <c r="D529" s="65">
        <v>3500</v>
      </c>
      <c r="E529" s="69">
        <v>5000</v>
      </c>
      <c r="F529" s="37"/>
      <c r="G529" s="41"/>
    </row>
    <row r="530" spans="1:7" ht="14" hidden="1" x14ac:dyDescent="0.15">
      <c r="A530" s="35">
        <v>18</v>
      </c>
      <c r="B530" s="38"/>
      <c r="C530" s="55">
        <f>+C155*$K$4</f>
        <v>2519.09</v>
      </c>
      <c r="D530" s="55">
        <f t="shared" ref="D530:G530" si="283">+D155*$K$4</f>
        <v>2286.9500000000003</v>
      </c>
      <c r="E530" s="55">
        <f t="shared" si="283"/>
        <v>1710.8400000000001</v>
      </c>
      <c r="F530" s="55">
        <f t="shared" si="283"/>
        <v>1237.55</v>
      </c>
      <c r="G530" s="55">
        <f t="shared" si="283"/>
        <v>0</v>
      </c>
    </row>
    <row r="531" spans="1:7" ht="14" hidden="1" x14ac:dyDescent="0.15">
      <c r="A531" s="35">
        <v>19</v>
      </c>
      <c r="B531" s="38"/>
      <c r="C531" s="55">
        <f t="shared" ref="C531:G531" si="284">+C156*$K$4</f>
        <v>2550.8900000000003</v>
      </c>
      <c r="D531" s="55">
        <f t="shared" si="284"/>
        <v>2315.04</v>
      </c>
      <c r="E531" s="55">
        <f t="shared" si="284"/>
        <v>1726.21</v>
      </c>
      <c r="F531" s="55">
        <f t="shared" si="284"/>
        <v>1249.21</v>
      </c>
      <c r="G531" s="55">
        <f t="shared" si="284"/>
        <v>0</v>
      </c>
    </row>
    <row r="532" spans="1:7" ht="14" hidden="1" x14ac:dyDescent="0.15">
      <c r="A532" s="35">
        <v>20</v>
      </c>
      <c r="B532" s="38"/>
      <c r="C532" s="55">
        <f t="shared" ref="C532:G532" si="285">+C157*$K$4</f>
        <v>2582.1600000000003</v>
      </c>
      <c r="D532" s="55">
        <f t="shared" si="285"/>
        <v>2343.13</v>
      </c>
      <c r="E532" s="55">
        <f t="shared" si="285"/>
        <v>1744.23</v>
      </c>
      <c r="F532" s="55">
        <f t="shared" si="285"/>
        <v>1262.46</v>
      </c>
      <c r="G532" s="55">
        <f t="shared" si="285"/>
        <v>0</v>
      </c>
    </row>
    <row r="533" spans="1:7" ht="14" hidden="1" x14ac:dyDescent="0.15">
      <c r="A533" s="35">
        <v>21</v>
      </c>
      <c r="B533" s="38"/>
      <c r="C533" s="55">
        <f t="shared" ref="C533:G533" si="286">+C158*$K$4</f>
        <v>2615.02</v>
      </c>
      <c r="D533" s="55">
        <f t="shared" si="286"/>
        <v>2372.2800000000002</v>
      </c>
      <c r="E533" s="55">
        <f t="shared" si="286"/>
        <v>1762.25</v>
      </c>
      <c r="F533" s="55">
        <f t="shared" si="286"/>
        <v>1275.71</v>
      </c>
      <c r="G533" s="55">
        <f t="shared" si="286"/>
        <v>0</v>
      </c>
    </row>
    <row r="534" spans="1:7" ht="14" hidden="1" x14ac:dyDescent="0.15">
      <c r="A534" s="35">
        <v>22</v>
      </c>
      <c r="B534" s="38"/>
      <c r="C534" s="55">
        <f t="shared" ref="C534:G534" si="287">+C159*$K$4</f>
        <v>2647.88</v>
      </c>
      <c r="D534" s="55">
        <f t="shared" si="287"/>
        <v>2404.61</v>
      </c>
      <c r="E534" s="55">
        <f t="shared" si="287"/>
        <v>1780.27</v>
      </c>
      <c r="F534" s="55">
        <f t="shared" si="287"/>
        <v>1289.49</v>
      </c>
      <c r="G534" s="55">
        <f t="shared" si="287"/>
        <v>0</v>
      </c>
    </row>
    <row r="535" spans="1:7" ht="14" hidden="1" x14ac:dyDescent="0.15">
      <c r="A535" s="35">
        <v>23</v>
      </c>
      <c r="B535" s="38"/>
      <c r="C535" s="55">
        <f t="shared" ref="C535:G535" si="288">+C160*$K$4</f>
        <v>2683.3900000000003</v>
      </c>
      <c r="D535" s="55">
        <f t="shared" si="288"/>
        <v>2435.88</v>
      </c>
      <c r="E535" s="55">
        <f t="shared" si="288"/>
        <v>1799.3500000000001</v>
      </c>
      <c r="F535" s="55">
        <f t="shared" si="288"/>
        <v>1302.74</v>
      </c>
      <c r="G535" s="55">
        <f t="shared" si="288"/>
        <v>0</v>
      </c>
    </row>
    <row r="536" spans="1:7" ht="14" hidden="1" x14ac:dyDescent="0.15">
      <c r="A536" s="35">
        <v>24</v>
      </c>
      <c r="B536" s="38"/>
      <c r="C536" s="55">
        <f t="shared" ref="C536:G536" si="289">+C161*$K$4</f>
        <v>2720.4900000000002</v>
      </c>
      <c r="D536" s="55">
        <f t="shared" si="289"/>
        <v>2468.7400000000002</v>
      </c>
      <c r="E536" s="55">
        <f t="shared" si="289"/>
        <v>1819.49</v>
      </c>
      <c r="F536" s="55">
        <f t="shared" si="289"/>
        <v>1317.05</v>
      </c>
      <c r="G536" s="55">
        <f t="shared" si="289"/>
        <v>0</v>
      </c>
    </row>
    <row r="537" spans="1:7" ht="14" hidden="1" x14ac:dyDescent="0.15">
      <c r="A537" s="35">
        <v>25</v>
      </c>
      <c r="B537" s="38"/>
      <c r="C537" s="55">
        <f t="shared" ref="C537:G537" si="290">+C162*$K$4</f>
        <v>2757.59</v>
      </c>
      <c r="D537" s="55">
        <f t="shared" si="290"/>
        <v>2502.13</v>
      </c>
      <c r="E537" s="55">
        <f t="shared" si="290"/>
        <v>1839.63</v>
      </c>
      <c r="F537" s="55">
        <f t="shared" si="290"/>
        <v>1331.3600000000001</v>
      </c>
      <c r="G537" s="55">
        <f t="shared" si="290"/>
        <v>0</v>
      </c>
    </row>
    <row r="538" spans="1:7" ht="14" hidden="1" x14ac:dyDescent="0.15">
      <c r="A538" s="35">
        <v>26</v>
      </c>
      <c r="B538" s="38"/>
      <c r="C538" s="55">
        <f t="shared" ref="C538:G538" si="291">+C163*$K$4</f>
        <v>2811.65</v>
      </c>
      <c r="D538" s="55">
        <f t="shared" si="291"/>
        <v>2552.48</v>
      </c>
      <c r="E538" s="55">
        <f t="shared" si="291"/>
        <v>1871.43</v>
      </c>
      <c r="F538" s="55">
        <f t="shared" si="291"/>
        <v>1354.15</v>
      </c>
      <c r="G538" s="55">
        <f t="shared" si="291"/>
        <v>0</v>
      </c>
    </row>
    <row r="539" spans="1:7" ht="14" hidden="1" x14ac:dyDescent="0.15">
      <c r="A539" s="35">
        <v>27</v>
      </c>
      <c r="B539" s="38"/>
      <c r="C539" s="55">
        <f t="shared" ref="C539:G539" si="292">+C164*$K$4</f>
        <v>2867.3</v>
      </c>
      <c r="D539" s="55">
        <f t="shared" si="292"/>
        <v>2603.36</v>
      </c>
      <c r="E539" s="55">
        <f t="shared" si="292"/>
        <v>1902.7</v>
      </c>
      <c r="F539" s="55">
        <f t="shared" si="292"/>
        <v>1377.47</v>
      </c>
      <c r="G539" s="55">
        <f t="shared" si="292"/>
        <v>0</v>
      </c>
    </row>
    <row r="540" spans="1:7" ht="14" hidden="1" x14ac:dyDescent="0.15">
      <c r="A540" s="35">
        <v>28</v>
      </c>
      <c r="B540" s="38"/>
      <c r="C540" s="55">
        <f t="shared" ref="C540:G540" si="293">+C165*$K$4</f>
        <v>2926.13</v>
      </c>
      <c r="D540" s="55">
        <f t="shared" si="293"/>
        <v>2655.83</v>
      </c>
      <c r="E540" s="55">
        <f t="shared" si="293"/>
        <v>1935.5600000000002</v>
      </c>
      <c r="F540" s="55">
        <f t="shared" si="293"/>
        <v>1401.3200000000002</v>
      </c>
      <c r="G540" s="55">
        <f t="shared" si="293"/>
        <v>0</v>
      </c>
    </row>
    <row r="541" spans="1:7" ht="14" hidden="1" x14ac:dyDescent="0.15">
      <c r="A541" s="35">
        <v>29</v>
      </c>
      <c r="B541" s="38"/>
      <c r="C541" s="55">
        <f t="shared" ref="C541:G541" si="294">+C166*$K$4</f>
        <v>2987.61</v>
      </c>
      <c r="D541" s="55">
        <f t="shared" si="294"/>
        <v>2710.9500000000003</v>
      </c>
      <c r="E541" s="55">
        <f t="shared" si="294"/>
        <v>1970.5400000000002</v>
      </c>
      <c r="F541" s="55">
        <f t="shared" si="294"/>
        <v>1426.76</v>
      </c>
      <c r="G541" s="55">
        <f t="shared" si="294"/>
        <v>0</v>
      </c>
    </row>
    <row r="542" spans="1:7" ht="14" hidden="1" x14ac:dyDescent="0.15">
      <c r="A542" s="35">
        <v>30</v>
      </c>
      <c r="B542" s="38"/>
      <c r="C542" s="55">
        <f t="shared" ref="C542:G542" si="295">+C167*$K$4</f>
        <v>3050.6800000000003</v>
      </c>
      <c r="D542" s="55">
        <f t="shared" si="295"/>
        <v>2769.78</v>
      </c>
      <c r="E542" s="55">
        <f t="shared" si="295"/>
        <v>2007.64</v>
      </c>
      <c r="F542" s="55">
        <f t="shared" si="295"/>
        <v>1453.79</v>
      </c>
      <c r="G542" s="55">
        <f t="shared" si="295"/>
        <v>0</v>
      </c>
    </row>
    <row r="543" spans="1:7" ht="14" hidden="1" x14ac:dyDescent="0.15">
      <c r="A543" s="35">
        <v>31</v>
      </c>
      <c r="B543" s="38"/>
      <c r="C543" s="55">
        <f t="shared" ref="C543:G543" si="296">+C168*$K$4</f>
        <v>3115.34</v>
      </c>
      <c r="D543" s="55">
        <f t="shared" si="296"/>
        <v>2828.08</v>
      </c>
      <c r="E543" s="55">
        <f t="shared" si="296"/>
        <v>2045.8000000000002</v>
      </c>
      <c r="F543" s="55">
        <f t="shared" si="296"/>
        <v>1480.8200000000002</v>
      </c>
      <c r="G543" s="55">
        <f t="shared" si="296"/>
        <v>0</v>
      </c>
    </row>
    <row r="544" spans="1:7" ht="14" hidden="1" x14ac:dyDescent="0.15">
      <c r="A544" s="35">
        <v>32</v>
      </c>
      <c r="B544" s="38"/>
      <c r="C544" s="55">
        <f t="shared" ref="C544:G544" si="297">+C169*$K$4</f>
        <v>3183.71</v>
      </c>
      <c r="D544" s="55">
        <f t="shared" si="297"/>
        <v>2889.56</v>
      </c>
      <c r="E544" s="55">
        <f t="shared" si="297"/>
        <v>2084.4900000000002</v>
      </c>
      <c r="F544" s="55">
        <f t="shared" si="297"/>
        <v>1508.91</v>
      </c>
      <c r="G544" s="55">
        <f t="shared" si="297"/>
        <v>0</v>
      </c>
    </row>
    <row r="545" spans="1:7" ht="14" hidden="1" x14ac:dyDescent="0.15">
      <c r="A545" s="35">
        <v>33</v>
      </c>
      <c r="B545" s="38"/>
      <c r="C545" s="55">
        <f t="shared" ref="C545:G545" si="298">+C170*$K$4</f>
        <v>3253.1400000000003</v>
      </c>
      <c r="D545" s="55">
        <f t="shared" si="298"/>
        <v>2953.1600000000003</v>
      </c>
      <c r="E545" s="55">
        <f t="shared" si="298"/>
        <v>2126.36</v>
      </c>
      <c r="F545" s="55">
        <f t="shared" si="298"/>
        <v>1538.5900000000001</v>
      </c>
      <c r="G545" s="55">
        <f t="shared" si="298"/>
        <v>0</v>
      </c>
    </row>
    <row r="546" spans="1:7" ht="14" hidden="1" x14ac:dyDescent="0.15">
      <c r="A546" s="35">
        <v>34</v>
      </c>
      <c r="B546" s="38"/>
      <c r="C546" s="55">
        <f t="shared" ref="C546:G546" si="299">+C171*$K$4</f>
        <v>3325.75</v>
      </c>
      <c r="D546" s="55">
        <f t="shared" si="299"/>
        <v>3017.82</v>
      </c>
      <c r="E546" s="55">
        <f t="shared" si="299"/>
        <v>2167.7000000000003</v>
      </c>
      <c r="F546" s="55">
        <f t="shared" si="299"/>
        <v>1569.3300000000002</v>
      </c>
      <c r="G546" s="55">
        <f t="shared" si="299"/>
        <v>0</v>
      </c>
    </row>
    <row r="547" spans="1:7" ht="14" hidden="1" x14ac:dyDescent="0.15">
      <c r="A547" s="35">
        <v>35</v>
      </c>
      <c r="B547" s="38"/>
      <c r="C547" s="55">
        <f t="shared" ref="C547:G547" si="300">+C172*$K$4</f>
        <v>3399.42</v>
      </c>
      <c r="D547" s="55">
        <f t="shared" si="300"/>
        <v>3086.19</v>
      </c>
      <c r="E547" s="55">
        <f t="shared" si="300"/>
        <v>2213.2800000000002</v>
      </c>
      <c r="F547" s="55">
        <f t="shared" si="300"/>
        <v>1602.19</v>
      </c>
      <c r="G547" s="55">
        <f t="shared" si="300"/>
        <v>0</v>
      </c>
    </row>
    <row r="548" spans="1:7" ht="14" hidden="1" x14ac:dyDescent="0.15">
      <c r="A548" s="35">
        <v>36</v>
      </c>
      <c r="B548" s="38"/>
      <c r="C548" s="55">
        <f t="shared" ref="C548:G548" si="301">+C173*$K$4</f>
        <v>3476.8</v>
      </c>
      <c r="D548" s="55">
        <f t="shared" si="301"/>
        <v>3155.6200000000003</v>
      </c>
      <c r="E548" s="55">
        <f t="shared" si="301"/>
        <v>2259.3900000000003</v>
      </c>
      <c r="F548" s="55">
        <f t="shared" si="301"/>
        <v>1635.0500000000002</v>
      </c>
      <c r="G548" s="55">
        <f t="shared" si="301"/>
        <v>0</v>
      </c>
    </row>
    <row r="549" spans="1:7" ht="14" hidden="1" x14ac:dyDescent="0.15">
      <c r="A549" s="35">
        <v>37</v>
      </c>
      <c r="B549" s="38"/>
      <c r="C549" s="55">
        <f t="shared" ref="C549:G549" si="302">+C174*$K$4</f>
        <v>3555.77</v>
      </c>
      <c r="D549" s="55">
        <f t="shared" si="302"/>
        <v>3226.6400000000003</v>
      </c>
      <c r="E549" s="55">
        <f t="shared" si="302"/>
        <v>2306.0300000000002</v>
      </c>
      <c r="F549" s="55">
        <f t="shared" si="302"/>
        <v>1668.97</v>
      </c>
      <c r="G549" s="55">
        <f t="shared" si="302"/>
        <v>0</v>
      </c>
    </row>
    <row r="550" spans="1:7" ht="14" hidden="1" x14ac:dyDescent="0.15">
      <c r="A550" s="35">
        <v>38</v>
      </c>
      <c r="B550" s="38"/>
      <c r="C550" s="55">
        <f t="shared" ref="C550:G550" si="303">+C175*$K$4</f>
        <v>3636.3300000000004</v>
      </c>
      <c r="D550" s="55">
        <f t="shared" si="303"/>
        <v>3301.3700000000003</v>
      </c>
      <c r="E550" s="55">
        <f t="shared" si="303"/>
        <v>2354.79</v>
      </c>
      <c r="F550" s="55">
        <f t="shared" si="303"/>
        <v>1703.95</v>
      </c>
      <c r="G550" s="55">
        <f t="shared" si="303"/>
        <v>0</v>
      </c>
    </row>
    <row r="551" spans="1:7" ht="14" hidden="1" x14ac:dyDescent="0.15">
      <c r="A551" s="35">
        <v>39</v>
      </c>
      <c r="B551" s="38"/>
      <c r="C551" s="55">
        <f t="shared" ref="C551:G551" si="304">+C176*$K$4</f>
        <v>3720.6000000000004</v>
      </c>
      <c r="D551" s="55">
        <f t="shared" si="304"/>
        <v>3377.1600000000003</v>
      </c>
      <c r="E551" s="55">
        <f t="shared" si="304"/>
        <v>2404.08</v>
      </c>
      <c r="F551" s="55">
        <f t="shared" si="304"/>
        <v>1740.52</v>
      </c>
      <c r="G551" s="55">
        <f t="shared" si="304"/>
        <v>0</v>
      </c>
    </row>
    <row r="552" spans="1:7" ht="14" hidden="1" x14ac:dyDescent="0.15">
      <c r="A552" s="35">
        <v>40</v>
      </c>
      <c r="B552" s="38"/>
      <c r="C552" s="55">
        <f t="shared" ref="C552:G552" si="305">+C177*$K$4</f>
        <v>3805.4</v>
      </c>
      <c r="D552" s="55">
        <f t="shared" si="305"/>
        <v>3454.54</v>
      </c>
      <c r="E552" s="55">
        <f t="shared" si="305"/>
        <v>2454.96</v>
      </c>
      <c r="F552" s="55">
        <f t="shared" si="305"/>
        <v>1776.5600000000002</v>
      </c>
      <c r="G552" s="55">
        <f t="shared" si="305"/>
        <v>0</v>
      </c>
    </row>
    <row r="553" spans="1:7" ht="14" hidden="1" x14ac:dyDescent="0.15">
      <c r="A553" s="35">
        <v>41</v>
      </c>
      <c r="B553" s="38"/>
      <c r="C553" s="55">
        <f t="shared" ref="C553:G553" si="306">+C178*$K$4</f>
        <v>3893.9100000000003</v>
      </c>
      <c r="D553" s="55">
        <f t="shared" si="306"/>
        <v>3533.51</v>
      </c>
      <c r="E553" s="55">
        <f t="shared" si="306"/>
        <v>2507.4300000000003</v>
      </c>
      <c r="F553" s="55">
        <f t="shared" si="306"/>
        <v>1814.72</v>
      </c>
      <c r="G553" s="55">
        <f t="shared" si="306"/>
        <v>0</v>
      </c>
    </row>
    <row r="554" spans="1:7" ht="14" hidden="1" x14ac:dyDescent="0.15">
      <c r="A554" s="35">
        <v>42</v>
      </c>
      <c r="B554" s="38"/>
      <c r="C554" s="55">
        <f t="shared" ref="C554:G554" si="307">+C179*$K$4</f>
        <v>3982.42</v>
      </c>
      <c r="D554" s="55">
        <f t="shared" si="307"/>
        <v>3614.6000000000004</v>
      </c>
      <c r="E554" s="55">
        <f t="shared" si="307"/>
        <v>2562.5500000000002</v>
      </c>
      <c r="F554" s="55">
        <f t="shared" si="307"/>
        <v>1854.47</v>
      </c>
      <c r="G554" s="55">
        <f t="shared" si="307"/>
        <v>0</v>
      </c>
    </row>
    <row r="555" spans="1:7" ht="14" hidden="1" x14ac:dyDescent="0.15">
      <c r="A555" s="35">
        <v>43</v>
      </c>
      <c r="B555" s="38"/>
      <c r="C555" s="55">
        <f t="shared" ref="C555:G555" si="308">+C180*$K$4</f>
        <v>4076.23</v>
      </c>
      <c r="D555" s="55">
        <f t="shared" si="308"/>
        <v>3698.34</v>
      </c>
      <c r="E555" s="55">
        <f t="shared" si="308"/>
        <v>2618.73</v>
      </c>
      <c r="F555" s="55">
        <f t="shared" si="308"/>
        <v>1896.3400000000001</v>
      </c>
      <c r="G555" s="55">
        <f t="shared" si="308"/>
        <v>0</v>
      </c>
    </row>
    <row r="556" spans="1:7" ht="14" hidden="1" x14ac:dyDescent="0.15">
      <c r="A556" s="35">
        <v>44</v>
      </c>
      <c r="B556" s="38"/>
      <c r="C556" s="55">
        <f t="shared" ref="C556:G556" si="309">+C181*$K$4</f>
        <v>4168.9800000000005</v>
      </c>
      <c r="D556" s="55">
        <f t="shared" si="309"/>
        <v>3784.2000000000003</v>
      </c>
      <c r="E556" s="55">
        <f t="shared" si="309"/>
        <v>2676.5</v>
      </c>
      <c r="F556" s="55">
        <f t="shared" si="309"/>
        <v>1937.68</v>
      </c>
      <c r="G556" s="55">
        <f t="shared" si="309"/>
        <v>0</v>
      </c>
    </row>
    <row r="557" spans="1:7" ht="14" hidden="1" x14ac:dyDescent="0.15">
      <c r="A557" s="35">
        <v>45</v>
      </c>
      <c r="B557" s="38"/>
      <c r="C557" s="55">
        <f t="shared" ref="C557:G557" si="310">+C182*$K$4</f>
        <v>4266.5</v>
      </c>
      <c r="D557" s="55">
        <f t="shared" si="310"/>
        <v>3873.2400000000002</v>
      </c>
      <c r="E557" s="55">
        <f t="shared" si="310"/>
        <v>2735.86</v>
      </c>
      <c r="F557" s="55">
        <f t="shared" si="310"/>
        <v>1980.6100000000001</v>
      </c>
      <c r="G557" s="55">
        <f t="shared" si="310"/>
        <v>0</v>
      </c>
    </row>
    <row r="558" spans="1:7" ht="14" hidden="1" x14ac:dyDescent="0.15">
      <c r="A558" s="35">
        <v>46</v>
      </c>
      <c r="B558" s="38"/>
      <c r="C558" s="55">
        <f t="shared" ref="C558:G558" si="311">+C183*$K$4</f>
        <v>4366.1400000000003</v>
      </c>
      <c r="D558" s="55">
        <f t="shared" si="311"/>
        <v>3962.28</v>
      </c>
      <c r="E558" s="55">
        <f t="shared" si="311"/>
        <v>2796.28</v>
      </c>
      <c r="F558" s="55">
        <f t="shared" si="311"/>
        <v>2023.5400000000002</v>
      </c>
      <c r="G558" s="55">
        <f t="shared" si="311"/>
        <v>0</v>
      </c>
    </row>
    <row r="559" spans="1:7" ht="14" hidden="1" x14ac:dyDescent="0.15">
      <c r="A559" s="35">
        <v>47</v>
      </c>
      <c r="B559" s="38"/>
      <c r="C559" s="55">
        <f t="shared" ref="C559:G559" si="312">+C184*$K$4</f>
        <v>4467.37</v>
      </c>
      <c r="D559" s="55">
        <f t="shared" si="312"/>
        <v>4053.44</v>
      </c>
      <c r="E559" s="55">
        <f t="shared" si="312"/>
        <v>2858.82</v>
      </c>
      <c r="F559" s="55">
        <f t="shared" si="312"/>
        <v>2069.65</v>
      </c>
      <c r="G559" s="55">
        <f t="shared" si="312"/>
        <v>0</v>
      </c>
    </row>
    <row r="560" spans="1:7" ht="14" hidden="1" x14ac:dyDescent="0.15">
      <c r="A560" s="35">
        <v>48</v>
      </c>
      <c r="B560" s="38"/>
      <c r="C560" s="55">
        <f t="shared" ref="C560:G560" si="313">+C185*$K$4</f>
        <v>4570.1900000000005</v>
      </c>
      <c r="D560" s="55">
        <f t="shared" si="313"/>
        <v>4147.25</v>
      </c>
      <c r="E560" s="55">
        <f t="shared" si="313"/>
        <v>2921.8900000000003</v>
      </c>
      <c r="F560" s="55">
        <f t="shared" si="313"/>
        <v>2114.7000000000003</v>
      </c>
      <c r="G560" s="55">
        <f t="shared" si="313"/>
        <v>0</v>
      </c>
    </row>
    <row r="561" spans="1:7" ht="14" hidden="1" x14ac:dyDescent="0.15">
      <c r="A561" s="35">
        <v>49</v>
      </c>
      <c r="B561" s="38"/>
      <c r="C561" s="55">
        <f t="shared" ref="C561:G561" si="314">+C186*$K$4</f>
        <v>4676.1900000000005</v>
      </c>
      <c r="D561" s="55">
        <f t="shared" si="314"/>
        <v>4243.18</v>
      </c>
      <c r="E561" s="55">
        <f t="shared" si="314"/>
        <v>2986.55</v>
      </c>
      <c r="F561" s="55">
        <f t="shared" si="314"/>
        <v>2161.34</v>
      </c>
      <c r="G561" s="55">
        <f t="shared" si="314"/>
        <v>0</v>
      </c>
    </row>
    <row r="562" spans="1:7" ht="14" hidden="1" x14ac:dyDescent="0.15">
      <c r="A562" s="35">
        <v>50</v>
      </c>
      <c r="B562" s="38"/>
      <c r="C562" s="55">
        <f t="shared" ref="C562:G562" si="315">+C187*$K$4</f>
        <v>4782.72</v>
      </c>
      <c r="D562" s="55">
        <f t="shared" si="315"/>
        <v>4341.2300000000005</v>
      </c>
      <c r="E562" s="55">
        <f t="shared" si="315"/>
        <v>3053.33</v>
      </c>
      <c r="F562" s="55">
        <f t="shared" si="315"/>
        <v>2209.5700000000002</v>
      </c>
      <c r="G562" s="55">
        <f t="shared" si="315"/>
        <v>0</v>
      </c>
    </row>
    <row r="563" spans="1:7" ht="14" hidden="1" x14ac:dyDescent="0.15">
      <c r="A563" s="35">
        <v>51</v>
      </c>
      <c r="B563" s="38"/>
      <c r="C563" s="55">
        <f t="shared" ref="C563:G563" si="316">+C188*$K$4</f>
        <v>4893.4900000000007</v>
      </c>
      <c r="D563" s="55">
        <f t="shared" si="316"/>
        <v>4440.87</v>
      </c>
      <c r="E563" s="55">
        <f t="shared" si="316"/>
        <v>3120.11</v>
      </c>
      <c r="F563" s="55">
        <f t="shared" si="316"/>
        <v>2258.86</v>
      </c>
      <c r="G563" s="55">
        <f t="shared" si="316"/>
        <v>0</v>
      </c>
    </row>
    <row r="564" spans="1:7" ht="14" hidden="1" x14ac:dyDescent="0.15">
      <c r="A564" s="35">
        <v>52</v>
      </c>
      <c r="B564" s="38"/>
      <c r="C564" s="55">
        <f t="shared" ref="C564:G564" si="317">+C189*$K$4</f>
        <v>5006.38</v>
      </c>
      <c r="D564" s="55">
        <f t="shared" si="317"/>
        <v>4542.63</v>
      </c>
      <c r="E564" s="55">
        <f t="shared" si="317"/>
        <v>3190.07</v>
      </c>
      <c r="F564" s="55">
        <f t="shared" si="317"/>
        <v>2309.21</v>
      </c>
      <c r="G564" s="55">
        <f t="shared" si="317"/>
        <v>0</v>
      </c>
    </row>
    <row r="565" spans="1:7" ht="14" hidden="1" x14ac:dyDescent="0.15">
      <c r="A565" s="35">
        <v>53</v>
      </c>
      <c r="B565" s="38"/>
      <c r="C565" s="55">
        <f t="shared" ref="C565:G565" si="318">+C190*$K$4</f>
        <v>5120.33</v>
      </c>
      <c r="D565" s="55">
        <f t="shared" si="318"/>
        <v>4647.04</v>
      </c>
      <c r="E565" s="55">
        <f t="shared" si="318"/>
        <v>3261.6200000000003</v>
      </c>
      <c r="F565" s="55">
        <f t="shared" si="318"/>
        <v>2361.15</v>
      </c>
      <c r="G565" s="55">
        <f t="shared" si="318"/>
        <v>0</v>
      </c>
    </row>
    <row r="566" spans="1:7" ht="14" hidden="1" x14ac:dyDescent="0.15">
      <c r="A566" s="35">
        <v>54</v>
      </c>
      <c r="B566" s="38"/>
      <c r="C566" s="55">
        <f t="shared" ref="C566:G566" si="319">+C191*$K$4</f>
        <v>5236.93</v>
      </c>
      <c r="D566" s="55">
        <f t="shared" si="319"/>
        <v>4751.9800000000005</v>
      </c>
      <c r="E566" s="55">
        <f t="shared" si="319"/>
        <v>3333.17</v>
      </c>
      <c r="F566" s="55">
        <f t="shared" si="319"/>
        <v>2412.56</v>
      </c>
      <c r="G566" s="55">
        <f t="shared" si="319"/>
        <v>0</v>
      </c>
    </row>
    <row r="567" spans="1:7" ht="14" hidden="1" x14ac:dyDescent="0.15">
      <c r="A567" s="35">
        <v>55</v>
      </c>
      <c r="B567" s="38"/>
      <c r="C567" s="55">
        <f t="shared" ref="C567:G567" si="320">+C192*$K$4</f>
        <v>5357.77</v>
      </c>
      <c r="D567" s="55">
        <f t="shared" si="320"/>
        <v>4861.6900000000005</v>
      </c>
      <c r="E567" s="55">
        <f t="shared" si="320"/>
        <v>3406.84</v>
      </c>
      <c r="F567" s="55">
        <f t="shared" si="320"/>
        <v>2466.6200000000003</v>
      </c>
      <c r="G567" s="55">
        <f t="shared" si="320"/>
        <v>0</v>
      </c>
    </row>
    <row r="568" spans="1:7" ht="14" hidden="1" x14ac:dyDescent="0.15">
      <c r="A568" s="35">
        <v>56</v>
      </c>
      <c r="B568" s="38"/>
      <c r="C568" s="55">
        <f t="shared" ref="C568:G568" si="321">+C193*$K$4</f>
        <v>5477.02</v>
      </c>
      <c r="D568" s="55">
        <f t="shared" si="321"/>
        <v>4971.4000000000005</v>
      </c>
      <c r="E568" s="55">
        <f t="shared" si="321"/>
        <v>3482.63</v>
      </c>
      <c r="F568" s="55">
        <f t="shared" si="321"/>
        <v>2520.6800000000003</v>
      </c>
      <c r="G568" s="55">
        <f t="shared" si="321"/>
        <v>0</v>
      </c>
    </row>
    <row r="569" spans="1:7" ht="14" hidden="1" x14ac:dyDescent="0.15">
      <c r="A569" s="35">
        <v>57</v>
      </c>
      <c r="B569" s="38"/>
      <c r="C569" s="55">
        <f t="shared" ref="C569:G569" si="322">+C194*$K$4</f>
        <v>5601.5700000000006</v>
      </c>
      <c r="D569" s="55">
        <f t="shared" si="322"/>
        <v>5083.2300000000005</v>
      </c>
      <c r="E569" s="55">
        <f t="shared" si="322"/>
        <v>3560.01</v>
      </c>
      <c r="F569" s="55">
        <f t="shared" si="322"/>
        <v>2577.3900000000003</v>
      </c>
      <c r="G569" s="55">
        <f t="shared" si="322"/>
        <v>0</v>
      </c>
    </row>
    <row r="570" spans="1:7" ht="14" hidden="1" x14ac:dyDescent="0.15">
      <c r="A570" s="35">
        <v>58</v>
      </c>
      <c r="B570" s="38"/>
      <c r="C570" s="55">
        <f t="shared" ref="C570:G570" si="323">+C195*$K$4</f>
        <v>5727.71</v>
      </c>
      <c r="D570" s="55">
        <f t="shared" si="323"/>
        <v>5197.18</v>
      </c>
      <c r="E570" s="55">
        <f t="shared" si="323"/>
        <v>3638.4500000000003</v>
      </c>
      <c r="F570" s="55">
        <f t="shared" si="323"/>
        <v>2634.1</v>
      </c>
      <c r="G570" s="55">
        <f t="shared" si="323"/>
        <v>0</v>
      </c>
    </row>
    <row r="571" spans="1:7" ht="14" hidden="1" x14ac:dyDescent="0.15">
      <c r="A571" s="35">
        <v>59</v>
      </c>
      <c r="B571" s="38"/>
      <c r="C571" s="55">
        <f t="shared" ref="C571:G571" si="324">+C196*$K$4</f>
        <v>5854.91</v>
      </c>
      <c r="D571" s="55">
        <f t="shared" si="324"/>
        <v>5313.7800000000007</v>
      </c>
      <c r="E571" s="55">
        <f t="shared" si="324"/>
        <v>3718.48</v>
      </c>
      <c r="F571" s="55">
        <f t="shared" si="324"/>
        <v>2690.81</v>
      </c>
      <c r="G571" s="55">
        <f t="shared" si="324"/>
        <v>0</v>
      </c>
    </row>
    <row r="572" spans="1:7" ht="14" hidden="1" x14ac:dyDescent="0.15">
      <c r="A572" s="35">
        <v>60</v>
      </c>
      <c r="B572" s="38"/>
      <c r="C572" s="55">
        <f t="shared" ref="C572:G572" si="325">+C197*$K$4</f>
        <v>5986.35</v>
      </c>
      <c r="D572" s="55">
        <f t="shared" si="325"/>
        <v>5432.5</v>
      </c>
      <c r="E572" s="55">
        <f t="shared" si="325"/>
        <v>3800.1000000000004</v>
      </c>
      <c r="F572" s="55">
        <f t="shared" si="325"/>
        <v>2750.7000000000003</v>
      </c>
      <c r="G572" s="55">
        <f t="shared" si="325"/>
        <v>0</v>
      </c>
    </row>
    <row r="573" spans="1:7" ht="14" hidden="1" x14ac:dyDescent="0.15">
      <c r="A573" s="35">
        <v>61</v>
      </c>
      <c r="B573" s="38"/>
      <c r="C573" s="55">
        <f t="shared" ref="C573:G573" si="326">+C198*$K$4</f>
        <v>6670.05</v>
      </c>
      <c r="D573" s="55">
        <f t="shared" si="326"/>
        <v>6053.66</v>
      </c>
      <c r="E573" s="55">
        <f t="shared" si="326"/>
        <v>4228.87</v>
      </c>
      <c r="F573" s="55">
        <f t="shared" si="326"/>
        <v>3061.28</v>
      </c>
      <c r="G573" s="55">
        <f t="shared" si="326"/>
        <v>0</v>
      </c>
    </row>
    <row r="574" spans="1:7" ht="14" hidden="1" x14ac:dyDescent="0.15">
      <c r="A574" s="35">
        <v>62</v>
      </c>
      <c r="B574" s="38"/>
      <c r="C574" s="55">
        <f t="shared" ref="C574:G574" si="327">+C199*$K$4</f>
        <v>7409.93</v>
      </c>
      <c r="D574" s="55">
        <f t="shared" si="327"/>
        <v>6724.64</v>
      </c>
      <c r="E574" s="55">
        <f t="shared" si="327"/>
        <v>4696.8600000000006</v>
      </c>
      <c r="F574" s="55">
        <f t="shared" si="327"/>
        <v>3399.42</v>
      </c>
      <c r="G574" s="55">
        <f t="shared" si="327"/>
        <v>0</v>
      </c>
    </row>
    <row r="575" spans="1:7" ht="14" hidden="1" x14ac:dyDescent="0.15">
      <c r="A575" s="35">
        <v>63</v>
      </c>
      <c r="B575" s="38"/>
      <c r="C575" s="55">
        <f t="shared" ref="C575:G575" si="328">+C200*$K$4</f>
        <v>8207.0500000000011</v>
      </c>
      <c r="D575" s="55">
        <f t="shared" si="328"/>
        <v>7447.56</v>
      </c>
      <c r="E575" s="55">
        <f t="shared" si="328"/>
        <v>5200.8900000000003</v>
      </c>
      <c r="F575" s="55">
        <f t="shared" si="328"/>
        <v>3765.1200000000003</v>
      </c>
      <c r="G575" s="55">
        <f t="shared" si="328"/>
        <v>0</v>
      </c>
    </row>
    <row r="576" spans="1:7" ht="14" hidden="1" x14ac:dyDescent="0.15">
      <c r="A576" s="35">
        <v>64</v>
      </c>
      <c r="B576" s="38"/>
      <c r="C576" s="55">
        <f t="shared" ref="C576:G576" si="329">+C201*$K$4</f>
        <v>9058.76</v>
      </c>
      <c r="D576" s="55">
        <f t="shared" si="329"/>
        <v>8221.8900000000012</v>
      </c>
      <c r="E576" s="55">
        <f t="shared" si="329"/>
        <v>5743.6100000000006</v>
      </c>
      <c r="F576" s="55">
        <f t="shared" si="329"/>
        <v>4156.79</v>
      </c>
      <c r="G576" s="55">
        <f t="shared" si="329"/>
        <v>0</v>
      </c>
    </row>
    <row r="577" spans="1:7" ht="14" hidden="1" x14ac:dyDescent="0.15">
      <c r="A577" s="35">
        <v>65</v>
      </c>
      <c r="B577" s="38"/>
      <c r="C577" s="55">
        <f t="shared" ref="C577:G577" si="330">+C202*$K$4</f>
        <v>9967.7100000000009</v>
      </c>
      <c r="D577" s="55">
        <f t="shared" si="330"/>
        <v>9044.98</v>
      </c>
      <c r="E577" s="55">
        <f t="shared" si="330"/>
        <v>6322.37</v>
      </c>
      <c r="F577" s="55">
        <f t="shared" si="330"/>
        <v>4575.49</v>
      </c>
      <c r="G577" s="55">
        <f t="shared" si="330"/>
        <v>0</v>
      </c>
    </row>
    <row r="578" spans="1:7" ht="14" hidden="1" x14ac:dyDescent="0.15">
      <c r="A578" s="35">
        <v>66</v>
      </c>
      <c r="B578" s="38"/>
      <c r="C578" s="55">
        <f t="shared" ref="C578:G578" si="331">+C203*$K$4</f>
        <v>10932.310000000001</v>
      </c>
      <c r="D578" s="55">
        <f t="shared" si="331"/>
        <v>9920.01</v>
      </c>
      <c r="E578" s="55">
        <f t="shared" si="331"/>
        <v>6939.8200000000006</v>
      </c>
      <c r="F578" s="55">
        <f t="shared" si="331"/>
        <v>5022.8100000000004</v>
      </c>
      <c r="G578" s="55">
        <f t="shared" si="331"/>
        <v>0</v>
      </c>
    </row>
    <row r="579" spans="1:7" ht="14" hidden="1" x14ac:dyDescent="0.15">
      <c r="A579" s="35">
        <v>67</v>
      </c>
      <c r="B579" s="38"/>
      <c r="C579" s="55">
        <f t="shared" ref="C579:G579" si="332">+C204*$K$4</f>
        <v>11952.560000000001</v>
      </c>
      <c r="D579" s="55">
        <f t="shared" si="332"/>
        <v>10846.45</v>
      </c>
      <c r="E579" s="55">
        <f t="shared" si="332"/>
        <v>7595.43</v>
      </c>
      <c r="F579" s="55">
        <f t="shared" si="332"/>
        <v>5497.6900000000005</v>
      </c>
      <c r="G579" s="55">
        <f t="shared" si="332"/>
        <v>0</v>
      </c>
    </row>
    <row r="580" spans="1:7" ht="14" hidden="1" x14ac:dyDescent="0.15">
      <c r="A580" s="35">
        <v>68</v>
      </c>
      <c r="B580" s="38"/>
      <c r="C580" s="55">
        <f t="shared" ref="C580:G580" si="333">+C205*$K$4</f>
        <v>13027.93</v>
      </c>
      <c r="D580" s="55">
        <f t="shared" si="333"/>
        <v>11822.710000000001</v>
      </c>
      <c r="E580" s="55">
        <f t="shared" si="333"/>
        <v>8287.08</v>
      </c>
      <c r="F580" s="55">
        <f t="shared" si="333"/>
        <v>5996.9500000000007</v>
      </c>
      <c r="G580" s="55">
        <f t="shared" si="333"/>
        <v>0</v>
      </c>
    </row>
    <row r="581" spans="1:7" ht="14" hidden="1" x14ac:dyDescent="0.15">
      <c r="A581" s="35">
        <v>69</v>
      </c>
      <c r="B581" s="38"/>
      <c r="C581" s="55">
        <f t="shared" ref="C581:G581" si="334">+C206*$K$4</f>
        <v>14158.42</v>
      </c>
      <c r="D581" s="55">
        <f t="shared" si="334"/>
        <v>12850.380000000001</v>
      </c>
      <c r="E581" s="55">
        <f t="shared" si="334"/>
        <v>9016.36</v>
      </c>
      <c r="F581" s="55">
        <f t="shared" si="334"/>
        <v>6525.89</v>
      </c>
      <c r="G581" s="55">
        <f t="shared" si="334"/>
        <v>0</v>
      </c>
    </row>
    <row r="582" spans="1:7" ht="14" hidden="1" x14ac:dyDescent="0.15">
      <c r="A582" s="35">
        <v>70</v>
      </c>
      <c r="B582" s="38"/>
      <c r="C582" s="55">
        <f t="shared" ref="C582:G582" si="335">+C207*$K$4</f>
        <v>15347.210000000001</v>
      </c>
      <c r="D582" s="55">
        <f t="shared" si="335"/>
        <v>13927.87</v>
      </c>
      <c r="E582" s="55">
        <f t="shared" si="335"/>
        <v>9784.33</v>
      </c>
      <c r="F582" s="55">
        <f t="shared" si="335"/>
        <v>7081.33</v>
      </c>
      <c r="G582" s="55">
        <f t="shared" si="335"/>
        <v>0</v>
      </c>
    </row>
    <row r="583" spans="1:7" ht="14" hidden="1" x14ac:dyDescent="0.15">
      <c r="A583" s="35">
        <v>71</v>
      </c>
      <c r="B583" s="38"/>
      <c r="C583" s="55">
        <f t="shared" ref="C583:G583" si="336">+C208*$K$4</f>
        <v>16591.120000000003</v>
      </c>
      <c r="D583" s="55">
        <f t="shared" si="336"/>
        <v>15056.240000000002</v>
      </c>
      <c r="E583" s="55">
        <f t="shared" si="336"/>
        <v>10588.87</v>
      </c>
      <c r="F583" s="55">
        <f t="shared" si="336"/>
        <v>7664.3300000000008</v>
      </c>
      <c r="G583" s="55">
        <f t="shared" si="336"/>
        <v>0</v>
      </c>
    </row>
    <row r="584" spans="1:7" ht="14" hidden="1" x14ac:dyDescent="0.15">
      <c r="A584" s="35">
        <v>72</v>
      </c>
      <c r="B584" s="38"/>
      <c r="C584" s="55">
        <f t="shared" ref="C584:G584" si="337">+C209*$K$4</f>
        <v>17890.150000000001</v>
      </c>
      <c r="D584" s="55">
        <f t="shared" si="337"/>
        <v>16236.02</v>
      </c>
      <c r="E584" s="55">
        <f t="shared" si="337"/>
        <v>11429.45</v>
      </c>
      <c r="F584" s="55">
        <f t="shared" si="337"/>
        <v>8272.77</v>
      </c>
      <c r="G584" s="55">
        <f t="shared" si="337"/>
        <v>0</v>
      </c>
    </row>
    <row r="585" spans="1:7" ht="14" hidden="1" x14ac:dyDescent="0.15">
      <c r="A585" s="35">
        <v>73</v>
      </c>
      <c r="B585" s="38"/>
      <c r="C585" s="55">
        <f t="shared" ref="C585:G585" si="338">+C210*$K$4</f>
        <v>19246.420000000002</v>
      </c>
      <c r="D585" s="55">
        <f t="shared" si="338"/>
        <v>17465.620000000003</v>
      </c>
      <c r="E585" s="55">
        <f t="shared" si="338"/>
        <v>12309.25</v>
      </c>
      <c r="F585" s="55">
        <f t="shared" si="338"/>
        <v>8908.24</v>
      </c>
      <c r="G585" s="55">
        <f t="shared" si="338"/>
        <v>0</v>
      </c>
    </row>
    <row r="586" spans="1:7" ht="14" hidden="1" x14ac:dyDescent="0.15">
      <c r="A586" s="35">
        <v>74</v>
      </c>
      <c r="B586" s="38"/>
      <c r="C586" s="55">
        <f t="shared" ref="C586:G586" si="339">+C211*$K$4</f>
        <v>20656.75</v>
      </c>
      <c r="D586" s="55">
        <f t="shared" si="339"/>
        <v>18746.63</v>
      </c>
      <c r="E586" s="55">
        <f t="shared" si="339"/>
        <v>13226.150000000001</v>
      </c>
      <c r="F586" s="55">
        <f t="shared" si="339"/>
        <v>9572.86</v>
      </c>
      <c r="G586" s="55">
        <f t="shared" si="339"/>
        <v>0</v>
      </c>
    </row>
    <row r="587" spans="1:7" ht="14" hidden="1" x14ac:dyDescent="0.15">
      <c r="A587" s="35">
        <v>75</v>
      </c>
      <c r="B587" s="38"/>
      <c r="C587" s="55">
        <f t="shared" ref="C587:G587" si="340">+C212*$K$4</f>
        <v>22124.32</v>
      </c>
      <c r="D587" s="55">
        <f t="shared" si="340"/>
        <v>20078.52</v>
      </c>
      <c r="E587" s="55">
        <f t="shared" si="340"/>
        <v>14179.62</v>
      </c>
      <c r="F587" s="55">
        <f t="shared" si="340"/>
        <v>10261.86</v>
      </c>
      <c r="G587" s="55">
        <f t="shared" si="340"/>
        <v>0</v>
      </c>
    </row>
    <row r="588" spans="1:7" ht="14" hidden="1" x14ac:dyDescent="0.15">
      <c r="A588" s="35">
        <v>76</v>
      </c>
      <c r="B588" s="38"/>
      <c r="C588" s="55">
        <f t="shared" ref="C588:G588" si="341">+C213*$K$4</f>
        <v>22124.32</v>
      </c>
      <c r="D588" s="55">
        <f t="shared" si="341"/>
        <v>20078.52</v>
      </c>
      <c r="E588" s="55">
        <f t="shared" si="341"/>
        <v>14179.62</v>
      </c>
      <c r="F588" s="55">
        <f t="shared" si="341"/>
        <v>10261.86</v>
      </c>
      <c r="G588" s="55">
        <f t="shared" si="341"/>
        <v>0</v>
      </c>
    </row>
    <row r="589" spans="1:7" ht="14" hidden="1" x14ac:dyDescent="0.15">
      <c r="A589" s="35">
        <v>77</v>
      </c>
      <c r="B589" s="38"/>
      <c r="C589" s="55">
        <f t="shared" ref="C589:G589" si="342">+C214*$K$4</f>
        <v>22124.32</v>
      </c>
      <c r="D589" s="55">
        <f t="shared" si="342"/>
        <v>20078.52</v>
      </c>
      <c r="E589" s="55">
        <f t="shared" si="342"/>
        <v>14179.62</v>
      </c>
      <c r="F589" s="55">
        <f t="shared" si="342"/>
        <v>10261.86</v>
      </c>
      <c r="G589" s="55">
        <f t="shared" si="342"/>
        <v>0</v>
      </c>
    </row>
    <row r="590" spans="1:7" ht="14" hidden="1" x14ac:dyDescent="0.15">
      <c r="A590" s="35">
        <v>78</v>
      </c>
      <c r="B590" s="38"/>
      <c r="C590" s="55">
        <f t="shared" ref="C590:G590" si="343">+C215*$K$4</f>
        <v>22124.32</v>
      </c>
      <c r="D590" s="55">
        <f t="shared" si="343"/>
        <v>20078.52</v>
      </c>
      <c r="E590" s="55">
        <f t="shared" si="343"/>
        <v>14179.62</v>
      </c>
      <c r="F590" s="55">
        <f t="shared" si="343"/>
        <v>10261.86</v>
      </c>
      <c r="G590" s="55">
        <f t="shared" si="343"/>
        <v>0</v>
      </c>
    </row>
    <row r="591" spans="1:7" ht="14" hidden="1" x14ac:dyDescent="0.15">
      <c r="A591" s="35">
        <v>79</v>
      </c>
      <c r="B591" s="38"/>
      <c r="C591" s="55">
        <f t="shared" ref="C591:G591" si="344">+C216*$K$4</f>
        <v>22124.32</v>
      </c>
      <c r="D591" s="55">
        <f t="shared" si="344"/>
        <v>20078.52</v>
      </c>
      <c r="E591" s="55">
        <f t="shared" si="344"/>
        <v>14179.62</v>
      </c>
      <c r="F591" s="55">
        <f t="shared" si="344"/>
        <v>10261.86</v>
      </c>
      <c r="G591" s="55">
        <f t="shared" si="344"/>
        <v>0</v>
      </c>
    </row>
    <row r="592" spans="1:7" ht="14" hidden="1" x14ac:dyDescent="0.15">
      <c r="A592" s="35">
        <v>80</v>
      </c>
      <c r="B592" s="38"/>
      <c r="C592" s="55">
        <f t="shared" ref="C592:G592" si="345">+C217*$K$4</f>
        <v>22124.32</v>
      </c>
      <c r="D592" s="55">
        <f t="shared" si="345"/>
        <v>20078.52</v>
      </c>
      <c r="E592" s="55">
        <f t="shared" si="345"/>
        <v>14179.62</v>
      </c>
      <c r="F592" s="55">
        <f t="shared" si="345"/>
        <v>10261.86</v>
      </c>
      <c r="G592" s="55">
        <f t="shared" si="345"/>
        <v>0</v>
      </c>
    </row>
    <row r="593" spans="1:8" ht="14" hidden="1" x14ac:dyDescent="0.15">
      <c r="A593" s="35">
        <v>81</v>
      </c>
      <c r="B593" s="38"/>
      <c r="C593" s="55">
        <f t="shared" ref="C593:G593" si="346">+C218*$K$4</f>
        <v>22124.32</v>
      </c>
      <c r="D593" s="55">
        <f t="shared" si="346"/>
        <v>20078.52</v>
      </c>
      <c r="E593" s="55">
        <f t="shared" si="346"/>
        <v>14179.62</v>
      </c>
      <c r="F593" s="55">
        <f t="shared" si="346"/>
        <v>10261.86</v>
      </c>
      <c r="G593" s="55">
        <f t="shared" si="346"/>
        <v>0</v>
      </c>
    </row>
    <row r="594" spans="1:8" ht="14" hidden="1" x14ac:dyDescent="0.15">
      <c r="A594" s="35">
        <v>82</v>
      </c>
      <c r="B594" s="38"/>
      <c r="C594" s="55">
        <f t="shared" ref="C594:G594" si="347">+C219*$K$4</f>
        <v>22124.32</v>
      </c>
      <c r="D594" s="55">
        <f t="shared" si="347"/>
        <v>20078.52</v>
      </c>
      <c r="E594" s="55">
        <f t="shared" si="347"/>
        <v>14179.62</v>
      </c>
      <c r="F594" s="55">
        <f t="shared" si="347"/>
        <v>10261.86</v>
      </c>
      <c r="G594" s="55">
        <f t="shared" si="347"/>
        <v>0</v>
      </c>
    </row>
    <row r="595" spans="1:8" ht="14" hidden="1" x14ac:dyDescent="0.15">
      <c r="A595" s="35">
        <v>83</v>
      </c>
      <c r="B595" s="38"/>
      <c r="C595" s="55">
        <f t="shared" ref="C595:G595" si="348">+C220*$K$4</f>
        <v>22124.32</v>
      </c>
      <c r="D595" s="55">
        <f t="shared" si="348"/>
        <v>20078.52</v>
      </c>
      <c r="E595" s="55">
        <f t="shared" si="348"/>
        <v>14179.62</v>
      </c>
      <c r="F595" s="55">
        <f t="shared" si="348"/>
        <v>10261.86</v>
      </c>
      <c r="G595" s="55">
        <f t="shared" si="348"/>
        <v>0</v>
      </c>
    </row>
    <row r="596" spans="1:8" ht="14" hidden="1" x14ac:dyDescent="0.15">
      <c r="A596" s="35">
        <v>84</v>
      </c>
      <c r="B596" s="38" t="s">
        <v>3</v>
      </c>
      <c r="C596" s="55">
        <f t="shared" ref="C596:G596" si="349">+C221*$K$4</f>
        <v>22124.32</v>
      </c>
      <c r="D596" s="55">
        <f t="shared" si="349"/>
        <v>20078.52</v>
      </c>
      <c r="E596" s="55">
        <f t="shared" si="349"/>
        <v>14179.62</v>
      </c>
      <c r="F596" s="55">
        <f t="shared" si="349"/>
        <v>10261.86</v>
      </c>
      <c r="G596" s="55">
        <f t="shared" si="349"/>
        <v>0</v>
      </c>
    </row>
    <row r="597" spans="1:8" ht="14" hidden="1" x14ac:dyDescent="0.15">
      <c r="A597" s="35">
        <v>1</v>
      </c>
      <c r="B597" s="38" t="s">
        <v>4</v>
      </c>
      <c r="C597" s="55">
        <f t="shared" ref="C597:G597" si="350">+C222*$K$4</f>
        <v>1133.67</v>
      </c>
      <c r="D597" s="55">
        <f t="shared" si="350"/>
        <v>1029.79</v>
      </c>
      <c r="E597" s="55">
        <f t="shared" si="350"/>
        <v>770.09</v>
      </c>
      <c r="F597" s="55">
        <f t="shared" si="350"/>
        <v>558.09</v>
      </c>
      <c r="G597" s="55">
        <f t="shared" si="350"/>
        <v>0</v>
      </c>
    </row>
    <row r="598" spans="1:8" ht="14" hidden="1" x14ac:dyDescent="0.15">
      <c r="A598" s="35">
        <v>2</v>
      </c>
      <c r="B598" s="38" t="s">
        <v>1</v>
      </c>
      <c r="C598" s="55">
        <f t="shared" ref="C598:G598" si="351">+C223*$K$4</f>
        <v>1928.14</v>
      </c>
      <c r="D598" s="55">
        <f t="shared" si="351"/>
        <v>1749</v>
      </c>
      <c r="E598" s="55">
        <f t="shared" si="351"/>
        <v>1308.5700000000002</v>
      </c>
      <c r="F598" s="55">
        <f t="shared" si="351"/>
        <v>948.17000000000007</v>
      </c>
      <c r="G598" s="55">
        <f t="shared" si="351"/>
        <v>0</v>
      </c>
    </row>
    <row r="599" spans="1:8" ht="15" hidden="1" thickBot="1" x14ac:dyDescent="0.2">
      <c r="A599" s="39">
        <v>3</v>
      </c>
      <c r="B599" s="40" t="s">
        <v>5</v>
      </c>
      <c r="C599" s="55">
        <f t="shared" ref="C599:G599" si="352">+C224*$K$4</f>
        <v>2721.02</v>
      </c>
      <c r="D599" s="55">
        <f t="shared" si="352"/>
        <v>2470.33</v>
      </c>
      <c r="E599" s="55">
        <f t="shared" si="352"/>
        <v>1846.52</v>
      </c>
      <c r="F599" s="55">
        <f t="shared" si="352"/>
        <v>1336.66</v>
      </c>
      <c r="G599" s="55">
        <f t="shared" si="352"/>
        <v>0</v>
      </c>
    </row>
    <row r="600" spans="1:8" ht="14" hidden="1" thickBot="1" x14ac:dyDescent="0.2">
      <c r="A600" s="34"/>
      <c r="B600" s="34"/>
      <c r="C600" s="34"/>
      <c r="D600" s="34"/>
      <c r="E600" s="34"/>
      <c r="F600" s="34"/>
      <c r="G600" s="34"/>
    </row>
    <row r="601" spans="1:8" ht="18" hidden="1" x14ac:dyDescent="0.2">
      <c r="A601" s="488" t="s">
        <v>19</v>
      </c>
      <c r="B601" s="489"/>
      <c r="C601" s="489"/>
      <c r="D601" s="489"/>
      <c r="E601" s="489"/>
      <c r="F601" s="489"/>
      <c r="G601" s="490"/>
    </row>
    <row r="602" spans="1:8" ht="18" hidden="1" x14ac:dyDescent="0.2">
      <c r="A602" s="491" t="s">
        <v>11</v>
      </c>
      <c r="B602" s="492"/>
      <c r="C602" s="492"/>
      <c r="D602" s="492"/>
      <c r="E602" s="492"/>
      <c r="F602" s="492"/>
      <c r="G602" s="493"/>
    </row>
    <row r="603" spans="1:8" hidden="1" x14ac:dyDescent="0.15">
      <c r="A603" s="485" t="s">
        <v>0</v>
      </c>
      <c r="B603" s="486"/>
      <c r="C603" s="486"/>
      <c r="D603" s="486"/>
      <c r="E603" s="486"/>
      <c r="F603" s="486"/>
      <c r="G603" s="487"/>
      <c r="H603" s="56"/>
    </row>
    <row r="604" spans="1:8" hidden="1" x14ac:dyDescent="0.15">
      <c r="A604" s="35" t="s">
        <v>2</v>
      </c>
      <c r="B604" s="36" t="s">
        <v>2</v>
      </c>
      <c r="C604" s="65">
        <v>2000</v>
      </c>
      <c r="D604" s="65">
        <v>3500</v>
      </c>
      <c r="E604" s="69">
        <v>5000</v>
      </c>
      <c r="F604" s="37"/>
      <c r="G604" s="41"/>
    </row>
    <row r="605" spans="1:8" ht="14" hidden="1" x14ac:dyDescent="0.15">
      <c r="A605" s="35">
        <v>18</v>
      </c>
      <c r="B605" s="38"/>
      <c r="C605" s="55">
        <f>+C305*$K$4</f>
        <v>2011.3500000000001</v>
      </c>
      <c r="D605" s="55">
        <f t="shared" ref="D605:G605" si="353">+D305*$K$4</f>
        <v>1929.2</v>
      </c>
      <c r="E605" s="55">
        <f t="shared" si="353"/>
        <v>1454.8500000000001</v>
      </c>
      <c r="F605" s="55">
        <f t="shared" si="353"/>
        <v>1054.7</v>
      </c>
      <c r="G605" s="55">
        <f t="shared" si="353"/>
        <v>0</v>
      </c>
    </row>
    <row r="606" spans="1:8" ht="14" hidden="1" x14ac:dyDescent="0.15">
      <c r="A606" s="35">
        <v>19</v>
      </c>
      <c r="B606" s="38"/>
      <c r="C606" s="55">
        <f t="shared" ref="C606:G606" si="354">+C306*$K$4</f>
        <v>2039.97</v>
      </c>
      <c r="D606" s="55">
        <f t="shared" si="354"/>
        <v>1957.2900000000002</v>
      </c>
      <c r="E606" s="55">
        <f t="shared" si="354"/>
        <v>1470.75</v>
      </c>
      <c r="F606" s="55">
        <f t="shared" si="354"/>
        <v>1066.8900000000001</v>
      </c>
      <c r="G606" s="55">
        <f t="shared" si="354"/>
        <v>0</v>
      </c>
    </row>
    <row r="607" spans="1:8" ht="14" hidden="1" x14ac:dyDescent="0.15">
      <c r="A607" s="35">
        <v>20</v>
      </c>
      <c r="B607" s="38"/>
      <c r="C607" s="55">
        <f t="shared" ref="C607:G607" si="355">+C307*$K$4</f>
        <v>2067</v>
      </c>
      <c r="D607" s="55">
        <f t="shared" si="355"/>
        <v>1984.3200000000002</v>
      </c>
      <c r="E607" s="55">
        <f t="shared" si="355"/>
        <v>1487.71</v>
      </c>
      <c r="F607" s="55">
        <f t="shared" si="355"/>
        <v>1078.55</v>
      </c>
      <c r="G607" s="55">
        <f t="shared" si="355"/>
        <v>0</v>
      </c>
    </row>
    <row r="608" spans="1:8" ht="14" hidden="1" x14ac:dyDescent="0.15">
      <c r="A608" s="35">
        <v>21</v>
      </c>
      <c r="B608" s="38"/>
      <c r="C608" s="55">
        <f t="shared" ref="C608:G608" si="356">+C308*$K$4</f>
        <v>2098.27</v>
      </c>
      <c r="D608" s="55">
        <f t="shared" si="356"/>
        <v>2014</v>
      </c>
      <c r="E608" s="55">
        <f t="shared" si="356"/>
        <v>1504.67</v>
      </c>
      <c r="F608" s="55">
        <f t="shared" si="356"/>
        <v>1091.27</v>
      </c>
      <c r="G608" s="55">
        <f t="shared" si="356"/>
        <v>0</v>
      </c>
    </row>
    <row r="609" spans="1:7" ht="14" hidden="1" x14ac:dyDescent="0.15">
      <c r="A609" s="35">
        <v>22</v>
      </c>
      <c r="B609" s="38"/>
      <c r="C609" s="55">
        <f t="shared" ref="C609:G609" si="357">+C309*$K$4</f>
        <v>2130.0700000000002</v>
      </c>
      <c r="D609" s="55">
        <f t="shared" si="357"/>
        <v>2043.15</v>
      </c>
      <c r="E609" s="55">
        <f t="shared" si="357"/>
        <v>1523.75</v>
      </c>
      <c r="F609" s="55">
        <f t="shared" si="357"/>
        <v>1104.52</v>
      </c>
      <c r="G609" s="55">
        <f t="shared" si="357"/>
        <v>0</v>
      </c>
    </row>
    <row r="610" spans="1:7" ht="14" hidden="1" x14ac:dyDescent="0.15">
      <c r="A610" s="35">
        <v>23</v>
      </c>
      <c r="B610" s="38"/>
      <c r="C610" s="55">
        <f t="shared" ref="C610:G610" si="358">+C310*$K$4</f>
        <v>2162.4</v>
      </c>
      <c r="D610" s="55">
        <f t="shared" si="358"/>
        <v>2074.9500000000003</v>
      </c>
      <c r="E610" s="55">
        <f t="shared" si="358"/>
        <v>1542.8300000000002</v>
      </c>
      <c r="F610" s="55">
        <f t="shared" si="358"/>
        <v>1119.3600000000001</v>
      </c>
      <c r="G610" s="55">
        <f t="shared" si="358"/>
        <v>0</v>
      </c>
    </row>
    <row r="611" spans="1:7" ht="14" hidden="1" x14ac:dyDescent="0.15">
      <c r="A611" s="35">
        <v>24</v>
      </c>
      <c r="B611" s="38"/>
      <c r="C611" s="55">
        <f t="shared" ref="C611:G611" si="359">+C311*$K$4</f>
        <v>2195.79</v>
      </c>
      <c r="D611" s="55">
        <f t="shared" si="359"/>
        <v>2106.75</v>
      </c>
      <c r="E611" s="55">
        <f t="shared" si="359"/>
        <v>1562.97</v>
      </c>
      <c r="F611" s="55">
        <f t="shared" si="359"/>
        <v>1133.1400000000001</v>
      </c>
      <c r="G611" s="55">
        <f t="shared" si="359"/>
        <v>0</v>
      </c>
    </row>
    <row r="612" spans="1:7" ht="14" hidden="1" x14ac:dyDescent="0.15">
      <c r="A612" s="35">
        <v>25</v>
      </c>
      <c r="B612" s="38"/>
      <c r="C612" s="55">
        <f t="shared" ref="C612:G612" si="360">+C312*$K$4</f>
        <v>2231.3000000000002</v>
      </c>
      <c r="D612" s="55">
        <f t="shared" si="360"/>
        <v>2139.61</v>
      </c>
      <c r="E612" s="55">
        <f t="shared" si="360"/>
        <v>1583.64</v>
      </c>
      <c r="F612" s="55">
        <f t="shared" si="360"/>
        <v>1147.98</v>
      </c>
      <c r="G612" s="55">
        <f t="shared" si="360"/>
        <v>0</v>
      </c>
    </row>
    <row r="613" spans="1:7" ht="14" hidden="1" x14ac:dyDescent="0.15">
      <c r="A613" s="35">
        <v>26</v>
      </c>
      <c r="B613" s="38"/>
      <c r="C613" s="55">
        <f t="shared" ref="C613:G613" si="361">+C313*$K$4</f>
        <v>2281.12</v>
      </c>
      <c r="D613" s="55">
        <f t="shared" si="361"/>
        <v>2187.31</v>
      </c>
      <c r="E613" s="55">
        <f t="shared" si="361"/>
        <v>1613.8500000000001</v>
      </c>
      <c r="F613" s="55">
        <f t="shared" si="361"/>
        <v>1170.77</v>
      </c>
      <c r="G613" s="55">
        <f t="shared" si="361"/>
        <v>0</v>
      </c>
    </row>
    <row r="614" spans="1:7" ht="14" hidden="1" x14ac:dyDescent="0.15">
      <c r="A614" s="35">
        <v>27</v>
      </c>
      <c r="B614" s="38"/>
      <c r="C614" s="55">
        <f t="shared" ref="C614:G614" si="362">+C314*$K$4</f>
        <v>2333.06</v>
      </c>
      <c r="D614" s="55">
        <f t="shared" si="362"/>
        <v>2239.7800000000002</v>
      </c>
      <c r="E614" s="55">
        <f t="shared" si="362"/>
        <v>1644.5900000000001</v>
      </c>
      <c r="F614" s="55">
        <f t="shared" si="362"/>
        <v>1193.03</v>
      </c>
      <c r="G614" s="55">
        <f t="shared" si="362"/>
        <v>0</v>
      </c>
    </row>
    <row r="615" spans="1:7" ht="14" hidden="1" x14ac:dyDescent="0.15">
      <c r="A615" s="35">
        <v>28</v>
      </c>
      <c r="B615" s="38"/>
      <c r="C615" s="55">
        <f t="shared" ref="C615:G615" si="363">+C315*$K$4</f>
        <v>2387.65</v>
      </c>
      <c r="D615" s="55">
        <f t="shared" si="363"/>
        <v>2290.6600000000003</v>
      </c>
      <c r="E615" s="55">
        <f t="shared" si="363"/>
        <v>1677.45</v>
      </c>
      <c r="F615" s="55">
        <f t="shared" si="363"/>
        <v>1216.8800000000001</v>
      </c>
      <c r="G615" s="55">
        <f t="shared" si="363"/>
        <v>0</v>
      </c>
    </row>
    <row r="616" spans="1:7" ht="14" hidden="1" x14ac:dyDescent="0.15">
      <c r="A616" s="35">
        <v>29</v>
      </c>
      <c r="B616" s="38"/>
      <c r="C616" s="55">
        <f t="shared" ref="C616:G616" si="364">+C316*$K$4</f>
        <v>2444.8900000000003</v>
      </c>
      <c r="D616" s="55">
        <f t="shared" si="364"/>
        <v>2345.25</v>
      </c>
      <c r="E616" s="55">
        <f t="shared" si="364"/>
        <v>1714.02</v>
      </c>
      <c r="F616" s="55">
        <f t="shared" si="364"/>
        <v>1242.3200000000002</v>
      </c>
      <c r="G616" s="55">
        <f t="shared" si="364"/>
        <v>0</v>
      </c>
    </row>
    <row r="617" spans="1:7" ht="14" hidden="1" x14ac:dyDescent="0.15">
      <c r="A617" s="35">
        <v>30</v>
      </c>
      <c r="B617" s="38"/>
      <c r="C617" s="55">
        <f t="shared" ref="C617:G617" si="365">+C317*$K$4</f>
        <v>2503.7200000000003</v>
      </c>
      <c r="D617" s="55">
        <f t="shared" si="365"/>
        <v>2402.4900000000002</v>
      </c>
      <c r="E617" s="55">
        <f t="shared" si="365"/>
        <v>1749</v>
      </c>
      <c r="F617" s="55">
        <f t="shared" si="365"/>
        <v>1268.29</v>
      </c>
      <c r="G617" s="55">
        <f t="shared" si="365"/>
        <v>0</v>
      </c>
    </row>
    <row r="618" spans="1:7" ht="14" hidden="1" x14ac:dyDescent="0.15">
      <c r="A618" s="35">
        <v>31</v>
      </c>
      <c r="B618" s="38"/>
      <c r="C618" s="55">
        <f t="shared" ref="C618:G618" si="366">+C318*$K$4</f>
        <v>2564.67</v>
      </c>
      <c r="D618" s="55">
        <f t="shared" si="366"/>
        <v>2460.79</v>
      </c>
      <c r="E618" s="55">
        <f t="shared" si="366"/>
        <v>1787.16</v>
      </c>
      <c r="F618" s="55">
        <f t="shared" si="366"/>
        <v>1296.9100000000001</v>
      </c>
      <c r="G618" s="55">
        <f t="shared" si="366"/>
        <v>0</v>
      </c>
    </row>
    <row r="619" spans="1:7" ht="14" hidden="1" x14ac:dyDescent="0.15">
      <c r="A619" s="35">
        <v>32</v>
      </c>
      <c r="B619" s="38"/>
      <c r="C619" s="55">
        <f t="shared" ref="C619:G619" si="367">+C319*$K$4</f>
        <v>2627.7400000000002</v>
      </c>
      <c r="D619" s="55">
        <f t="shared" si="367"/>
        <v>2521.7400000000002</v>
      </c>
      <c r="E619" s="55">
        <f t="shared" si="367"/>
        <v>1826.91</v>
      </c>
      <c r="F619" s="55">
        <f t="shared" si="367"/>
        <v>1323.94</v>
      </c>
      <c r="G619" s="55">
        <f t="shared" si="367"/>
        <v>0</v>
      </c>
    </row>
    <row r="620" spans="1:7" ht="14" hidden="1" x14ac:dyDescent="0.15">
      <c r="A620" s="35">
        <v>33</v>
      </c>
      <c r="B620" s="38"/>
      <c r="C620" s="55">
        <f t="shared" ref="C620:G620" si="368">+C320*$K$4</f>
        <v>2691.8700000000003</v>
      </c>
      <c r="D620" s="55">
        <f t="shared" si="368"/>
        <v>2583.2200000000003</v>
      </c>
      <c r="E620" s="55">
        <f t="shared" si="368"/>
        <v>1867.19</v>
      </c>
      <c r="F620" s="55">
        <f t="shared" si="368"/>
        <v>1353.6200000000001</v>
      </c>
      <c r="G620" s="55">
        <f t="shared" si="368"/>
        <v>0</v>
      </c>
    </row>
    <row r="621" spans="1:7" ht="14" hidden="1" x14ac:dyDescent="0.15">
      <c r="A621" s="35">
        <v>34</v>
      </c>
      <c r="B621" s="38"/>
      <c r="C621" s="55">
        <f t="shared" ref="C621:G621" si="369">+C321*$K$4</f>
        <v>2759.71</v>
      </c>
      <c r="D621" s="55">
        <f t="shared" si="369"/>
        <v>2647.35</v>
      </c>
      <c r="E621" s="55">
        <f t="shared" si="369"/>
        <v>1910.1200000000001</v>
      </c>
      <c r="F621" s="55">
        <f t="shared" si="369"/>
        <v>1384.3600000000001</v>
      </c>
      <c r="G621" s="55">
        <f t="shared" si="369"/>
        <v>0</v>
      </c>
    </row>
    <row r="622" spans="1:7" ht="14" hidden="1" x14ac:dyDescent="0.15">
      <c r="A622" s="35">
        <v>35</v>
      </c>
      <c r="B622" s="38"/>
      <c r="C622" s="55">
        <f t="shared" ref="C622:G622" si="370">+C322*$K$4</f>
        <v>2829.1400000000003</v>
      </c>
      <c r="D622" s="55">
        <f t="shared" si="370"/>
        <v>2714.6600000000003</v>
      </c>
      <c r="E622" s="55">
        <f t="shared" si="370"/>
        <v>1953.5800000000002</v>
      </c>
      <c r="F622" s="55">
        <f t="shared" si="370"/>
        <v>1416.16</v>
      </c>
      <c r="G622" s="55">
        <f t="shared" si="370"/>
        <v>0</v>
      </c>
    </row>
    <row r="623" spans="1:7" ht="14" hidden="1" x14ac:dyDescent="0.15">
      <c r="A623" s="35">
        <v>36</v>
      </c>
      <c r="B623" s="38"/>
      <c r="C623" s="55">
        <f t="shared" ref="C623:G623" si="371">+C323*$K$4</f>
        <v>2901.2200000000003</v>
      </c>
      <c r="D623" s="55">
        <f t="shared" si="371"/>
        <v>2782.5</v>
      </c>
      <c r="E623" s="55">
        <f t="shared" si="371"/>
        <v>1998.63</v>
      </c>
      <c r="F623" s="55">
        <f t="shared" si="371"/>
        <v>1449.02</v>
      </c>
      <c r="G623" s="55">
        <f t="shared" si="371"/>
        <v>0</v>
      </c>
    </row>
    <row r="624" spans="1:7" ht="14" hidden="1" x14ac:dyDescent="0.15">
      <c r="A624" s="35">
        <v>37</v>
      </c>
      <c r="B624" s="38"/>
      <c r="C624" s="55">
        <f t="shared" ref="C624:G624" si="372">+C324*$K$4</f>
        <v>2974.36</v>
      </c>
      <c r="D624" s="55">
        <f t="shared" si="372"/>
        <v>2854.05</v>
      </c>
      <c r="E624" s="55">
        <f t="shared" si="372"/>
        <v>2045.8000000000002</v>
      </c>
      <c r="F624" s="55">
        <f t="shared" si="372"/>
        <v>1482.41</v>
      </c>
      <c r="G624" s="55">
        <f t="shared" si="372"/>
        <v>0</v>
      </c>
    </row>
    <row r="625" spans="1:7" ht="14" hidden="1" x14ac:dyDescent="0.15">
      <c r="A625" s="35">
        <v>38</v>
      </c>
      <c r="B625" s="38"/>
      <c r="C625" s="55">
        <f t="shared" ref="C625:G625" si="373">+C325*$K$4</f>
        <v>3049.6200000000003</v>
      </c>
      <c r="D625" s="55">
        <f t="shared" si="373"/>
        <v>2927.19</v>
      </c>
      <c r="E625" s="55">
        <f t="shared" si="373"/>
        <v>2095.09</v>
      </c>
      <c r="F625" s="55">
        <f t="shared" si="373"/>
        <v>1517.92</v>
      </c>
      <c r="G625" s="55">
        <f t="shared" si="373"/>
        <v>0</v>
      </c>
    </row>
    <row r="626" spans="1:7" ht="14" hidden="1" x14ac:dyDescent="0.15">
      <c r="A626" s="35">
        <v>39</v>
      </c>
      <c r="B626" s="38"/>
      <c r="C626" s="55">
        <f t="shared" ref="C626:G626" si="374">+C326*$K$4</f>
        <v>3127.53</v>
      </c>
      <c r="D626" s="55">
        <f t="shared" si="374"/>
        <v>3001.3900000000003</v>
      </c>
      <c r="E626" s="55">
        <f t="shared" si="374"/>
        <v>2145.44</v>
      </c>
      <c r="F626" s="55">
        <f t="shared" si="374"/>
        <v>1555.02</v>
      </c>
      <c r="G626" s="55">
        <f t="shared" si="374"/>
        <v>0</v>
      </c>
    </row>
    <row r="627" spans="1:7" ht="14" hidden="1" x14ac:dyDescent="0.15">
      <c r="A627" s="35">
        <v>40</v>
      </c>
      <c r="B627" s="38"/>
      <c r="C627" s="55">
        <f t="shared" ref="C627:G627" si="375">+C327*$K$4</f>
        <v>3208.09</v>
      </c>
      <c r="D627" s="55">
        <f t="shared" si="375"/>
        <v>3079.3</v>
      </c>
      <c r="E627" s="55">
        <f t="shared" si="375"/>
        <v>2195.79</v>
      </c>
      <c r="F627" s="55">
        <f t="shared" si="375"/>
        <v>1591.5900000000001</v>
      </c>
      <c r="G627" s="55">
        <f t="shared" si="375"/>
        <v>0</v>
      </c>
    </row>
    <row r="628" spans="1:7" ht="14" hidden="1" x14ac:dyDescent="0.15">
      <c r="A628" s="35">
        <v>41</v>
      </c>
      <c r="B628" s="38"/>
      <c r="C628" s="55">
        <f t="shared" ref="C628:G628" si="376">+C328*$K$4</f>
        <v>3290.2400000000002</v>
      </c>
      <c r="D628" s="55">
        <f t="shared" si="376"/>
        <v>3156.6800000000003</v>
      </c>
      <c r="E628" s="55">
        <f t="shared" si="376"/>
        <v>2248.79</v>
      </c>
      <c r="F628" s="55">
        <f t="shared" si="376"/>
        <v>1629.75</v>
      </c>
      <c r="G628" s="55">
        <f t="shared" si="376"/>
        <v>0</v>
      </c>
    </row>
    <row r="629" spans="1:7" ht="14" hidden="1" x14ac:dyDescent="0.15">
      <c r="A629" s="35">
        <v>42</v>
      </c>
      <c r="B629" s="38"/>
      <c r="C629" s="55">
        <f t="shared" ref="C629:G629" si="377">+C329*$K$4</f>
        <v>3373.98</v>
      </c>
      <c r="D629" s="55">
        <f t="shared" si="377"/>
        <v>3237.2400000000002</v>
      </c>
      <c r="E629" s="55">
        <f t="shared" si="377"/>
        <v>2303.38</v>
      </c>
      <c r="F629" s="55">
        <f t="shared" si="377"/>
        <v>1670.03</v>
      </c>
      <c r="G629" s="55">
        <f t="shared" si="377"/>
        <v>0</v>
      </c>
    </row>
    <row r="630" spans="1:7" ht="14" hidden="1" x14ac:dyDescent="0.15">
      <c r="A630" s="35">
        <v>43</v>
      </c>
      <c r="B630" s="38"/>
      <c r="C630" s="55">
        <f t="shared" ref="C630:G630" si="378">+C330*$K$4</f>
        <v>3461.4300000000003</v>
      </c>
      <c r="D630" s="55">
        <f t="shared" si="378"/>
        <v>3322.04</v>
      </c>
      <c r="E630" s="55">
        <f t="shared" si="378"/>
        <v>2359.0300000000002</v>
      </c>
      <c r="F630" s="55">
        <f t="shared" si="378"/>
        <v>1709.78</v>
      </c>
      <c r="G630" s="55">
        <f t="shared" si="378"/>
        <v>0</v>
      </c>
    </row>
    <row r="631" spans="1:7" ht="14" hidden="1" x14ac:dyDescent="0.15">
      <c r="A631" s="35">
        <v>44</v>
      </c>
      <c r="B631" s="38"/>
      <c r="C631" s="55">
        <f t="shared" ref="C631:G631" si="379">+C331*$K$4</f>
        <v>3548.88</v>
      </c>
      <c r="D631" s="55">
        <f t="shared" si="379"/>
        <v>3405.78</v>
      </c>
      <c r="E631" s="55">
        <f t="shared" si="379"/>
        <v>2416.27</v>
      </c>
      <c r="F631" s="55">
        <f t="shared" si="379"/>
        <v>1750.5900000000001</v>
      </c>
      <c r="G631" s="55">
        <f t="shared" si="379"/>
        <v>0</v>
      </c>
    </row>
    <row r="632" spans="1:7" ht="14" hidden="1" x14ac:dyDescent="0.15">
      <c r="A632" s="35">
        <v>45</v>
      </c>
      <c r="B632" s="38"/>
      <c r="C632" s="55">
        <f t="shared" ref="C632:G632" si="380">+C332*$K$4</f>
        <v>3640.04</v>
      </c>
      <c r="D632" s="55">
        <f t="shared" si="380"/>
        <v>3493.23</v>
      </c>
      <c r="E632" s="55">
        <f t="shared" si="380"/>
        <v>2475.63</v>
      </c>
      <c r="F632" s="55">
        <f t="shared" si="380"/>
        <v>1794.0500000000002</v>
      </c>
      <c r="G632" s="55">
        <f t="shared" si="380"/>
        <v>0</v>
      </c>
    </row>
    <row r="633" spans="1:7" ht="14" hidden="1" x14ac:dyDescent="0.15">
      <c r="A633" s="35">
        <v>46</v>
      </c>
      <c r="B633" s="38"/>
      <c r="C633" s="55">
        <f t="shared" ref="C633:G633" si="381">+C333*$K$4</f>
        <v>3732.79</v>
      </c>
      <c r="D633" s="55">
        <f t="shared" si="381"/>
        <v>3581.7400000000002</v>
      </c>
      <c r="E633" s="55">
        <f t="shared" si="381"/>
        <v>2533.9300000000003</v>
      </c>
      <c r="F633" s="55">
        <f t="shared" si="381"/>
        <v>1836.98</v>
      </c>
      <c r="G633" s="55">
        <f t="shared" si="381"/>
        <v>0</v>
      </c>
    </row>
    <row r="634" spans="1:7" ht="14" hidden="1" x14ac:dyDescent="0.15">
      <c r="A634" s="35">
        <v>47</v>
      </c>
      <c r="B634" s="38"/>
      <c r="C634" s="55">
        <f t="shared" ref="C634:G634" si="382">+C334*$K$4</f>
        <v>3828.7200000000003</v>
      </c>
      <c r="D634" s="55">
        <f t="shared" si="382"/>
        <v>3672.9</v>
      </c>
      <c r="E634" s="55">
        <f t="shared" si="382"/>
        <v>2595.94</v>
      </c>
      <c r="F634" s="55">
        <f t="shared" si="382"/>
        <v>1882.5600000000002</v>
      </c>
      <c r="G634" s="55">
        <f t="shared" si="382"/>
        <v>0</v>
      </c>
    </row>
    <row r="635" spans="1:7" ht="14" hidden="1" x14ac:dyDescent="0.15">
      <c r="A635" s="35">
        <v>48</v>
      </c>
      <c r="B635" s="38"/>
      <c r="C635" s="55">
        <f t="shared" ref="C635:G635" si="383">+C335*$K$4</f>
        <v>3926.2400000000002</v>
      </c>
      <c r="D635" s="55">
        <f t="shared" si="383"/>
        <v>3766.1800000000003</v>
      </c>
      <c r="E635" s="55">
        <f t="shared" si="383"/>
        <v>2661.13</v>
      </c>
      <c r="F635" s="55">
        <f t="shared" si="383"/>
        <v>1928.14</v>
      </c>
      <c r="G635" s="55">
        <f t="shared" si="383"/>
        <v>0</v>
      </c>
    </row>
    <row r="636" spans="1:7" ht="14" hidden="1" x14ac:dyDescent="0.15">
      <c r="A636" s="35">
        <v>49</v>
      </c>
      <c r="B636" s="38"/>
      <c r="C636" s="55">
        <f t="shared" ref="C636:G636" si="384">+C336*$K$4</f>
        <v>4022.7000000000003</v>
      </c>
      <c r="D636" s="55">
        <f t="shared" si="384"/>
        <v>3860.52</v>
      </c>
      <c r="E636" s="55">
        <f t="shared" si="384"/>
        <v>2725.79</v>
      </c>
      <c r="F636" s="55">
        <f t="shared" si="384"/>
        <v>1975.3100000000002</v>
      </c>
      <c r="G636" s="55">
        <f t="shared" si="384"/>
        <v>0</v>
      </c>
    </row>
    <row r="637" spans="1:7" ht="14" hidden="1" x14ac:dyDescent="0.15">
      <c r="A637" s="35">
        <v>50</v>
      </c>
      <c r="B637" s="38"/>
      <c r="C637" s="55">
        <f t="shared" ref="C637:G637" si="385">+C337*$K$4</f>
        <v>4125.5200000000004</v>
      </c>
      <c r="D637" s="55">
        <f t="shared" si="385"/>
        <v>3958.0400000000004</v>
      </c>
      <c r="E637" s="55">
        <f t="shared" si="385"/>
        <v>2790.4500000000003</v>
      </c>
      <c r="F637" s="55">
        <f t="shared" si="385"/>
        <v>2023.5400000000002</v>
      </c>
      <c r="G637" s="55">
        <f t="shared" si="385"/>
        <v>0</v>
      </c>
    </row>
    <row r="638" spans="1:7" ht="14" hidden="1" x14ac:dyDescent="0.15">
      <c r="A638" s="35">
        <v>51</v>
      </c>
      <c r="B638" s="38"/>
      <c r="C638" s="55">
        <f t="shared" ref="C638:G638" si="386">+C338*$K$4</f>
        <v>4228.87</v>
      </c>
      <c r="D638" s="55">
        <f t="shared" si="386"/>
        <v>4056.6200000000003</v>
      </c>
      <c r="E638" s="55">
        <f t="shared" si="386"/>
        <v>2860.4100000000003</v>
      </c>
      <c r="F638" s="55">
        <f t="shared" si="386"/>
        <v>2073.36</v>
      </c>
      <c r="G638" s="55">
        <f t="shared" si="386"/>
        <v>0</v>
      </c>
    </row>
    <row r="639" spans="1:7" ht="14" hidden="1" x14ac:dyDescent="0.15">
      <c r="A639" s="35">
        <v>52</v>
      </c>
      <c r="B639" s="38"/>
      <c r="C639" s="55">
        <f t="shared" ref="C639:G639" si="387">+C339*$K$4</f>
        <v>4333.8100000000004</v>
      </c>
      <c r="D639" s="55">
        <f t="shared" si="387"/>
        <v>4158.38</v>
      </c>
      <c r="E639" s="55">
        <f t="shared" si="387"/>
        <v>2928.25</v>
      </c>
      <c r="F639" s="55">
        <f t="shared" si="387"/>
        <v>2122.65</v>
      </c>
      <c r="G639" s="55">
        <f t="shared" si="387"/>
        <v>0</v>
      </c>
    </row>
    <row r="640" spans="1:7" ht="14" hidden="1" x14ac:dyDescent="0.15">
      <c r="A640" s="35">
        <v>53</v>
      </c>
      <c r="B640" s="38"/>
      <c r="C640" s="55">
        <f t="shared" ref="C640:G640" si="388">+C340*$K$4</f>
        <v>4441.93</v>
      </c>
      <c r="D640" s="55">
        <f t="shared" si="388"/>
        <v>4261.2</v>
      </c>
      <c r="E640" s="55">
        <f t="shared" si="388"/>
        <v>2999.8</v>
      </c>
      <c r="F640" s="55">
        <f t="shared" si="388"/>
        <v>2174.06</v>
      </c>
      <c r="G640" s="55">
        <f t="shared" si="388"/>
        <v>0</v>
      </c>
    </row>
    <row r="641" spans="1:7" ht="14" hidden="1" x14ac:dyDescent="0.15">
      <c r="A641" s="35">
        <v>54</v>
      </c>
      <c r="B641" s="38"/>
      <c r="C641" s="55">
        <f t="shared" ref="C641:G641" si="389">+C341*$K$4</f>
        <v>4550.58</v>
      </c>
      <c r="D641" s="55">
        <f t="shared" si="389"/>
        <v>4367.7300000000005</v>
      </c>
      <c r="E641" s="55">
        <f t="shared" si="389"/>
        <v>3072.94</v>
      </c>
      <c r="F641" s="55">
        <f t="shared" si="389"/>
        <v>2226.5300000000002</v>
      </c>
      <c r="G641" s="55">
        <f t="shared" si="389"/>
        <v>0</v>
      </c>
    </row>
    <row r="642" spans="1:7" ht="14" hidden="1" x14ac:dyDescent="0.15">
      <c r="A642" s="35">
        <v>55</v>
      </c>
      <c r="B642" s="38"/>
      <c r="C642" s="55">
        <f t="shared" ref="C642:G642" si="390">+C342*$K$4</f>
        <v>4662.9400000000005</v>
      </c>
      <c r="D642" s="55">
        <f t="shared" si="390"/>
        <v>4475.3200000000006</v>
      </c>
      <c r="E642" s="55">
        <f t="shared" si="390"/>
        <v>3146.0800000000004</v>
      </c>
      <c r="F642" s="55">
        <f t="shared" si="390"/>
        <v>2280.59</v>
      </c>
      <c r="G642" s="55">
        <f t="shared" si="390"/>
        <v>0</v>
      </c>
    </row>
    <row r="643" spans="1:7" ht="14" hidden="1" x14ac:dyDescent="0.15">
      <c r="A643" s="35">
        <v>56</v>
      </c>
      <c r="B643" s="38"/>
      <c r="C643" s="55">
        <f t="shared" ref="C643:G643" si="391">+C343*$K$4</f>
        <v>4777.95</v>
      </c>
      <c r="D643" s="55">
        <f t="shared" si="391"/>
        <v>4583.4400000000005</v>
      </c>
      <c r="E643" s="55">
        <f t="shared" si="391"/>
        <v>3221.8700000000003</v>
      </c>
      <c r="F643" s="55">
        <f t="shared" si="391"/>
        <v>2334.65</v>
      </c>
      <c r="G643" s="55">
        <f t="shared" si="391"/>
        <v>0</v>
      </c>
    </row>
    <row r="644" spans="1:7" ht="14" hidden="1" x14ac:dyDescent="0.15">
      <c r="A644" s="35">
        <v>57</v>
      </c>
      <c r="B644" s="38"/>
      <c r="C644" s="55">
        <f t="shared" ref="C644:G644" si="392">+C344*$K$4</f>
        <v>4894.0200000000004</v>
      </c>
      <c r="D644" s="55">
        <f t="shared" si="392"/>
        <v>4694.74</v>
      </c>
      <c r="E644" s="55">
        <f t="shared" si="392"/>
        <v>3297.13</v>
      </c>
      <c r="F644" s="55">
        <f t="shared" si="392"/>
        <v>2389.2400000000002</v>
      </c>
      <c r="G644" s="55">
        <f t="shared" si="392"/>
        <v>0</v>
      </c>
    </row>
    <row r="645" spans="1:7" ht="14" hidden="1" x14ac:dyDescent="0.15">
      <c r="A645" s="35">
        <v>58</v>
      </c>
      <c r="B645" s="38"/>
      <c r="C645" s="55">
        <f t="shared" ref="C645:G645" si="393">+C345*$K$4</f>
        <v>5011.68</v>
      </c>
      <c r="D645" s="55">
        <f t="shared" si="393"/>
        <v>4809.75</v>
      </c>
      <c r="E645" s="55">
        <f t="shared" si="393"/>
        <v>3376.63</v>
      </c>
      <c r="F645" s="55">
        <f t="shared" si="393"/>
        <v>2448.0700000000002</v>
      </c>
      <c r="G645" s="55">
        <f t="shared" si="393"/>
        <v>0</v>
      </c>
    </row>
    <row r="646" spans="1:7" ht="14" hidden="1" x14ac:dyDescent="0.15">
      <c r="A646" s="35">
        <v>59</v>
      </c>
      <c r="B646" s="38"/>
      <c r="C646" s="55">
        <f t="shared" ref="C646:G646" si="394">+C346*$K$4</f>
        <v>5131.46</v>
      </c>
      <c r="D646" s="55">
        <f t="shared" si="394"/>
        <v>4924.2300000000005</v>
      </c>
      <c r="E646" s="55">
        <f t="shared" si="394"/>
        <v>3457.19</v>
      </c>
      <c r="F646" s="55">
        <f t="shared" si="394"/>
        <v>2505.31</v>
      </c>
      <c r="G646" s="55">
        <f t="shared" si="394"/>
        <v>0</v>
      </c>
    </row>
    <row r="647" spans="1:7" ht="14" hidden="1" x14ac:dyDescent="0.15">
      <c r="A647" s="35">
        <v>60</v>
      </c>
      <c r="B647" s="38"/>
      <c r="C647" s="55">
        <f t="shared" ref="C647:G647" si="395">+C347*$K$4</f>
        <v>5254.95</v>
      </c>
      <c r="D647" s="55">
        <f t="shared" si="395"/>
        <v>5041.8900000000003</v>
      </c>
      <c r="E647" s="55">
        <f t="shared" si="395"/>
        <v>3538.8100000000004</v>
      </c>
      <c r="F647" s="55">
        <f t="shared" si="395"/>
        <v>2565.2000000000003</v>
      </c>
      <c r="G647" s="55">
        <f t="shared" si="395"/>
        <v>0</v>
      </c>
    </row>
    <row r="648" spans="1:7" ht="14" hidden="1" x14ac:dyDescent="0.15">
      <c r="A648" s="35">
        <v>61</v>
      </c>
      <c r="B648" s="38"/>
      <c r="C648" s="55">
        <f t="shared" ref="C648:G648" si="396">+C348*$K$4</f>
        <v>5898.37</v>
      </c>
      <c r="D648" s="55">
        <f t="shared" si="396"/>
        <v>5659.87</v>
      </c>
      <c r="E648" s="55">
        <f t="shared" si="396"/>
        <v>3969.7000000000003</v>
      </c>
      <c r="F648" s="55">
        <f t="shared" si="396"/>
        <v>2876.84</v>
      </c>
      <c r="G648" s="55">
        <f t="shared" si="396"/>
        <v>0</v>
      </c>
    </row>
    <row r="649" spans="1:7" ht="14" hidden="1" x14ac:dyDescent="0.15">
      <c r="A649" s="35">
        <v>62</v>
      </c>
      <c r="B649" s="38"/>
      <c r="C649" s="55">
        <f t="shared" ref="C649:G649" si="397">+C349*$K$4</f>
        <v>6596.38</v>
      </c>
      <c r="D649" s="55">
        <f t="shared" si="397"/>
        <v>6329.26</v>
      </c>
      <c r="E649" s="55">
        <f t="shared" si="397"/>
        <v>4435.04</v>
      </c>
      <c r="F649" s="55">
        <f t="shared" si="397"/>
        <v>3216.04</v>
      </c>
      <c r="G649" s="55">
        <f t="shared" si="397"/>
        <v>0</v>
      </c>
    </row>
    <row r="650" spans="1:7" ht="14" hidden="1" x14ac:dyDescent="0.15">
      <c r="A650" s="35">
        <v>63</v>
      </c>
      <c r="B650" s="38"/>
      <c r="C650" s="55">
        <f t="shared" ref="C650:G650" si="398">+C350*$K$4</f>
        <v>7346.8600000000006</v>
      </c>
      <c r="D650" s="55">
        <f t="shared" si="398"/>
        <v>7049</v>
      </c>
      <c r="E650" s="55">
        <f t="shared" si="398"/>
        <v>4940.66</v>
      </c>
      <c r="F650" s="55">
        <f t="shared" si="398"/>
        <v>3580.6800000000003</v>
      </c>
      <c r="G650" s="55">
        <f t="shared" si="398"/>
        <v>0</v>
      </c>
    </row>
    <row r="651" spans="1:7" ht="14" hidden="1" x14ac:dyDescent="0.15">
      <c r="A651" s="35">
        <v>64</v>
      </c>
      <c r="B651" s="38"/>
      <c r="C651" s="55">
        <f t="shared" ref="C651:G651" si="399">+C351*$K$4</f>
        <v>8149.81</v>
      </c>
      <c r="D651" s="55">
        <f t="shared" si="399"/>
        <v>7819.09</v>
      </c>
      <c r="E651" s="55">
        <f t="shared" si="399"/>
        <v>5483.38</v>
      </c>
      <c r="F651" s="55">
        <f t="shared" si="399"/>
        <v>3973.94</v>
      </c>
      <c r="G651" s="55">
        <f t="shared" si="399"/>
        <v>0</v>
      </c>
    </row>
    <row r="652" spans="1:7" ht="14" hidden="1" x14ac:dyDescent="0.15">
      <c r="A652" s="35">
        <v>65</v>
      </c>
      <c r="B652" s="38"/>
      <c r="C652" s="55">
        <f t="shared" ref="C652:G652" si="400">+C352*$K$4</f>
        <v>9005.76</v>
      </c>
      <c r="D652" s="55">
        <f t="shared" si="400"/>
        <v>8641.65</v>
      </c>
      <c r="E652" s="55">
        <f t="shared" si="400"/>
        <v>6063.7300000000005</v>
      </c>
      <c r="F652" s="55">
        <f t="shared" si="400"/>
        <v>4394.76</v>
      </c>
      <c r="G652" s="55">
        <f t="shared" si="400"/>
        <v>0</v>
      </c>
    </row>
    <row r="653" spans="1:7" ht="14" hidden="1" x14ac:dyDescent="0.15">
      <c r="A653" s="35">
        <v>66</v>
      </c>
      <c r="B653" s="38"/>
      <c r="C653" s="55">
        <f t="shared" ref="C653:G653" si="401">+C353*$K$4</f>
        <v>9915.24</v>
      </c>
      <c r="D653" s="55">
        <f t="shared" si="401"/>
        <v>9512.9700000000012</v>
      </c>
      <c r="E653" s="55">
        <f t="shared" si="401"/>
        <v>6681.18</v>
      </c>
      <c r="F653" s="55">
        <f t="shared" si="401"/>
        <v>4843.1400000000003</v>
      </c>
      <c r="G653" s="55">
        <f t="shared" si="401"/>
        <v>0</v>
      </c>
    </row>
    <row r="654" spans="1:7" ht="14" hidden="1" x14ac:dyDescent="0.15">
      <c r="A654" s="35">
        <v>67</v>
      </c>
      <c r="B654" s="38"/>
      <c r="C654" s="55">
        <f t="shared" ref="C654:G654" si="402">+C354*$K$4</f>
        <v>10877.19</v>
      </c>
      <c r="D654" s="55">
        <f t="shared" si="402"/>
        <v>10436.230000000001</v>
      </c>
      <c r="E654" s="55">
        <f t="shared" si="402"/>
        <v>7336.79</v>
      </c>
      <c r="F654" s="55">
        <f t="shared" si="402"/>
        <v>5316.96</v>
      </c>
      <c r="G654" s="55">
        <f t="shared" si="402"/>
        <v>0</v>
      </c>
    </row>
    <row r="655" spans="1:7" ht="14" hidden="1" x14ac:dyDescent="0.15">
      <c r="A655" s="35">
        <v>68</v>
      </c>
      <c r="B655" s="38"/>
      <c r="C655" s="55">
        <f t="shared" ref="C655:G655" si="403">+C355*$K$4</f>
        <v>11892.140000000001</v>
      </c>
      <c r="D655" s="55">
        <f t="shared" si="403"/>
        <v>11409.84</v>
      </c>
      <c r="E655" s="55">
        <f t="shared" si="403"/>
        <v>8029.5</v>
      </c>
      <c r="F655" s="55">
        <f t="shared" si="403"/>
        <v>5819.4000000000005</v>
      </c>
      <c r="G655" s="55">
        <f t="shared" si="403"/>
        <v>0</v>
      </c>
    </row>
    <row r="656" spans="1:7" ht="14" hidden="1" x14ac:dyDescent="0.15">
      <c r="A656" s="35">
        <v>69</v>
      </c>
      <c r="B656" s="38"/>
      <c r="C656" s="55">
        <f t="shared" ref="C656:G656" si="404">+C356*$K$4</f>
        <v>12960.62</v>
      </c>
      <c r="D656" s="55">
        <f t="shared" si="404"/>
        <v>12435.92</v>
      </c>
      <c r="E656" s="55">
        <f t="shared" si="404"/>
        <v>8760.3700000000008</v>
      </c>
      <c r="F656" s="55">
        <f t="shared" si="404"/>
        <v>6349.4000000000005</v>
      </c>
      <c r="G656" s="55">
        <f t="shared" si="404"/>
        <v>0</v>
      </c>
    </row>
    <row r="657" spans="1:7" ht="14" hidden="1" x14ac:dyDescent="0.15">
      <c r="A657" s="35">
        <v>70</v>
      </c>
      <c r="B657" s="38"/>
      <c r="C657" s="55">
        <f t="shared" ref="C657:G657" si="405">+C357*$K$4</f>
        <v>14082.1</v>
      </c>
      <c r="D657" s="55">
        <f t="shared" si="405"/>
        <v>13512.880000000001</v>
      </c>
      <c r="E657" s="55">
        <f t="shared" si="405"/>
        <v>9528.8700000000008</v>
      </c>
      <c r="F657" s="55">
        <f t="shared" si="405"/>
        <v>6905.9000000000005</v>
      </c>
      <c r="G657" s="55">
        <f t="shared" si="405"/>
        <v>0</v>
      </c>
    </row>
    <row r="658" spans="1:7" ht="14" hidden="1" x14ac:dyDescent="0.15">
      <c r="A658" s="35">
        <v>71</v>
      </c>
      <c r="B658" s="38"/>
      <c r="C658" s="55">
        <f t="shared" ref="C658:G658" si="406">+C358*$K$4</f>
        <v>15256.58</v>
      </c>
      <c r="D658" s="55">
        <f t="shared" si="406"/>
        <v>14639.130000000001</v>
      </c>
      <c r="E658" s="55">
        <f t="shared" si="406"/>
        <v>10335</v>
      </c>
      <c r="F658" s="55">
        <f t="shared" si="406"/>
        <v>7490.4900000000007</v>
      </c>
      <c r="G658" s="55">
        <f t="shared" si="406"/>
        <v>0</v>
      </c>
    </row>
    <row r="659" spans="1:7" ht="14" hidden="1" x14ac:dyDescent="0.15">
      <c r="A659" s="35">
        <v>72</v>
      </c>
      <c r="B659" s="38"/>
      <c r="C659" s="55">
        <f t="shared" ref="C659:G659" si="407">+C359*$K$4</f>
        <v>16484.59</v>
      </c>
      <c r="D659" s="55">
        <f t="shared" si="407"/>
        <v>15815.730000000001</v>
      </c>
      <c r="E659" s="55">
        <f t="shared" si="407"/>
        <v>11179.29</v>
      </c>
      <c r="F659" s="55">
        <f t="shared" si="407"/>
        <v>8102.1100000000006</v>
      </c>
      <c r="G659" s="55">
        <f t="shared" si="407"/>
        <v>0</v>
      </c>
    </row>
    <row r="660" spans="1:7" ht="14" hidden="1" x14ac:dyDescent="0.15">
      <c r="A660" s="35">
        <v>73</v>
      </c>
      <c r="B660" s="38"/>
      <c r="C660" s="55">
        <f t="shared" ref="C660:G660" si="408">+C360*$K$4</f>
        <v>17765.600000000002</v>
      </c>
      <c r="D660" s="55">
        <f t="shared" si="408"/>
        <v>17044.8</v>
      </c>
      <c r="E660" s="55">
        <f t="shared" si="408"/>
        <v>12060.150000000001</v>
      </c>
      <c r="F660" s="55">
        <f t="shared" si="408"/>
        <v>8740.76</v>
      </c>
      <c r="G660" s="55">
        <f t="shared" si="408"/>
        <v>0</v>
      </c>
    </row>
    <row r="661" spans="1:7" ht="14" hidden="1" x14ac:dyDescent="0.15">
      <c r="A661" s="35">
        <v>74</v>
      </c>
      <c r="B661" s="38"/>
      <c r="C661" s="55">
        <f t="shared" ref="C661:G661" si="409">+C361*$K$4</f>
        <v>19099.080000000002</v>
      </c>
      <c r="D661" s="55">
        <f t="shared" si="409"/>
        <v>18325.810000000001</v>
      </c>
      <c r="E661" s="55">
        <f t="shared" si="409"/>
        <v>12978.11</v>
      </c>
      <c r="F661" s="55">
        <f t="shared" si="409"/>
        <v>9406.9700000000012</v>
      </c>
      <c r="G661" s="55">
        <f t="shared" si="409"/>
        <v>0</v>
      </c>
    </row>
    <row r="662" spans="1:7" ht="14" hidden="1" x14ac:dyDescent="0.15">
      <c r="A662" s="35">
        <v>75</v>
      </c>
      <c r="B662" s="38"/>
      <c r="C662" s="55">
        <f t="shared" ref="C662:G662" si="410">+C362*$K$4</f>
        <v>20486.620000000003</v>
      </c>
      <c r="D662" s="55">
        <f t="shared" si="410"/>
        <v>19656.64</v>
      </c>
      <c r="E662" s="55">
        <f t="shared" si="410"/>
        <v>13934.76</v>
      </c>
      <c r="F662" s="55">
        <f t="shared" si="410"/>
        <v>10100.210000000001</v>
      </c>
      <c r="G662" s="55">
        <f t="shared" si="410"/>
        <v>0</v>
      </c>
    </row>
    <row r="663" spans="1:7" ht="14" hidden="1" x14ac:dyDescent="0.15">
      <c r="A663" s="35">
        <v>76</v>
      </c>
      <c r="B663" s="38"/>
      <c r="C663" s="55">
        <f t="shared" ref="C663:G663" si="411">+C363*$K$4</f>
        <v>20486.620000000003</v>
      </c>
      <c r="D663" s="55">
        <f t="shared" si="411"/>
        <v>19656.64</v>
      </c>
      <c r="E663" s="55">
        <f t="shared" si="411"/>
        <v>13934.76</v>
      </c>
      <c r="F663" s="55">
        <f t="shared" si="411"/>
        <v>10100.210000000001</v>
      </c>
      <c r="G663" s="55">
        <f t="shared" si="411"/>
        <v>0</v>
      </c>
    </row>
    <row r="664" spans="1:7" ht="14" hidden="1" x14ac:dyDescent="0.15">
      <c r="A664" s="35">
        <v>77</v>
      </c>
      <c r="B664" s="38"/>
      <c r="C664" s="55">
        <f t="shared" ref="C664:G664" si="412">+C364*$K$4</f>
        <v>20486.620000000003</v>
      </c>
      <c r="D664" s="55">
        <f t="shared" si="412"/>
        <v>19656.64</v>
      </c>
      <c r="E664" s="55">
        <f t="shared" si="412"/>
        <v>13934.76</v>
      </c>
      <c r="F664" s="55">
        <f t="shared" si="412"/>
        <v>10100.210000000001</v>
      </c>
      <c r="G664" s="55">
        <f t="shared" si="412"/>
        <v>0</v>
      </c>
    </row>
    <row r="665" spans="1:7" ht="14" hidden="1" x14ac:dyDescent="0.15">
      <c r="A665" s="35">
        <v>78</v>
      </c>
      <c r="B665" s="38"/>
      <c r="C665" s="55">
        <f t="shared" ref="C665:G665" si="413">+C365*$K$4</f>
        <v>20486.620000000003</v>
      </c>
      <c r="D665" s="55">
        <f t="shared" si="413"/>
        <v>19656.64</v>
      </c>
      <c r="E665" s="55">
        <f t="shared" si="413"/>
        <v>13934.76</v>
      </c>
      <c r="F665" s="55">
        <f t="shared" si="413"/>
        <v>10100.210000000001</v>
      </c>
      <c r="G665" s="55">
        <f t="shared" si="413"/>
        <v>0</v>
      </c>
    </row>
    <row r="666" spans="1:7" ht="14" hidden="1" x14ac:dyDescent="0.15">
      <c r="A666" s="35">
        <v>79</v>
      </c>
      <c r="B666" s="38"/>
      <c r="C666" s="55">
        <f t="shared" ref="C666:G666" si="414">+C366*$K$4</f>
        <v>20486.620000000003</v>
      </c>
      <c r="D666" s="55">
        <f t="shared" si="414"/>
        <v>19656.64</v>
      </c>
      <c r="E666" s="55">
        <f t="shared" si="414"/>
        <v>13934.76</v>
      </c>
      <c r="F666" s="55">
        <f t="shared" si="414"/>
        <v>10100.210000000001</v>
      </c>
      <c r="G666" s="55">
        <f t="shared" si="414"/>
        <v>0</v>
      </c>
    </row>
    <row r="667" spans="1:7" ht="14" hidden="1" x14ac:dyDescent="0.15">
      <c r="A667" s="35">
        <v>80</v>
      </c>
      <c r="B667" s="38"/>
      <c r="C667" s="55">
        <f t="shared" ref="C667:G667" si="415">+C367*$K$4</f>
        <v>20486.620000000003</v>
      </c>
      <c r="D667" s="55">
        <f t="shared" si="415"/>
        <v>19656.64</v>
      </c>
      <c r="E667" s="55">
        <f t="shared" si="415"/>
        <v>13934.76</v>
      </c>
      <c r="F667" s="55">
        <f t="shared" si="415"/>
        <v>10100.210000000001</v>
      </c>
      <c r="G667" s="55">
        <f t="shared" si="415"/>
        <v>0</v>
      </c>
    </row>
    <row r="668" spans="1:7" ht="14" hidden="1" x14ac:dyDescent="0.15">
      <c r="A668" s="35">
        <v>81</v>
      </c>
      <c r="B668" s="38"/>
      <c r="C668" s="55">
        <f t="shared" ref="C668:G668" si="416">+C368*$K$4</f>
        <v>20486.620000000003</v>
      </c>
      <c r="D668" s="55">
        <f t="shared" si="416"/>
        <v>19656.64</v>
      </c>
      <c r="E668" s="55">
        <f t="shared" si="416"/>
        <v>13934.76</v>
      </c>
      <c r="F668" s="55">
        <f t="shared" si="416"/>
        <v>10100.210000000001</v>
      </c>
      <c r="G668" s="55">
        <f t="shared" si="416"/>
        <v>0</v>
      </c>
    </row>
    <row r="669" spans="1:7" ht="14" hidden="1" x14ac:dyDescent="0.15">
      <c r="A669" s="35">
        <v>82</v>
      </c>
      <c r="B669" s="38"/>
      <c r="C669" s="55">
        <f t="shared" ref="C669:G669" si="417">+C369*$K$4</f>
        <v>20486.620000000003</v>
      </c>
      <c r="D669" s="55">
        <f t="shared" si="417"/>
        <v>19656.64</v>
      </c>
      <c r="E669" s="55">
        <f t="shared" si="417"/>
        <v>13934.76</v>
      </c>
      <c r="F669" s="55">
        <f t="shared" si="417"/>
        <v>10100.210000000001</v>
      </c>
      <c r="G669" s="55">
        <f t="shared" si="417"/>
        <v>0</v>
      </c>
    </row>
    <row r="670" spans="1:7" ht="14" hidden="1" x14ac:dyDescent="0.15">
      <c r="A670" s="35">
        <v>83</v>
      </c>
      <c r="B670" s="38"/>
      <c r="C670" s="55">
        <f t="shared" ref="C670:G670" si="418">+C370*$K$4</f>
        <v>20486.620000000003</v>
      </c>
      <c r="D670" s="55">
        <f t="shared" si="418"/>
        <v>19656.64</v>
      </c>
      <c r="E670" s="55">
        <f t="shared" si="418"/>
        <v>13934.76</v>
      </c>
      <c r="F670" s="55">
        <f t="shared" si="418"/>
        <v>10100.210000000001</v>
      </c>
      <c r="G670" s="55">
        <f t="shared" si="418"/>
        <v>0</v>
      </c>
    </row>
    <row r="671" spans="1:7" ht="14" hidden="1" x14ac:dyDescent="0.15">
      <c r="A671" s="35">
        <v>84</v>
      </c>
      <c r="B671" s="38" t="s">
        <v>3</v>
      </c>
      <c r="C671" s="55">
        <f t="shared" ref="C671:G671" si="419">+C371*$K$4</f>
        <v>20486.620000000003</v>
      </c>
      <c r="D671" s="55">
        <f t="shared" si="419"/>
        <v>19656.64</v>
      </c>
      <c r="E671" s="55">
        <f t="shared" si="419"/>
        <v>13934.76</v>
      </c>
      <c r="F671" s="55">
        <f t="shared" si="419"/>
        <v>10100.210000000001</v>
      </c>
      <c r="G671" s="55">
        <f t="shared" si="419"/>
        <v>0</v>
      </c>
    </row>
    <row r="672" spans="1:7" ht="14" hidden="1" x14ac:dyDescent="0.15">
      <c r="A672" s="35">
        <v>1</v>
      </c>
      <c r="B672" s="38" t="s">
        <v>4</v>
      </c>
      <c r="C672" s="55">
        <f t="shared" ref="C672:G672" si="420">+C372*$K$4</f>
        <v>2022.48</v>
      </c>
      <c r="D672" s="55">
        <f t="shared" si="420"/>
        <v>1938.74</v>
      </c>
      <c r="E672" s="55">
        <f t="shared" si="420"/>
        <v>1461.74</v>
      </c>
      <c r="F672" s="55">
        <f t="shared" si="420"/>
        <v>1060</v>
      </c>
      <c r="G672" s="55">
        <f t="shared" si="420"/>
        <v>0</v>
      </c>
    </row>
    <row r="673" spans="1:8" ht="14" hidden="1" x14ac:dyDescent="0.15">
      <c r="A673" s="35">
        <v>2</v>
      </c>
      <c r="B673" s="38" t="s">
        <v>1</v>
      </c>
      <c r="C673" s="55">
        <f t="shared" ref="C673:G673" si="421">+C373*$K$4</f>
        <v>3436.52</v>
      </c>
      <c r="D673" s="55">
        <f t="shared" si="421"/>
        <v>3294.48</v>
      </c>
      <c r="E673" s="55">
        <f t="shared" si="421"/>
        <v>2485.7000000000003</v>
      </c>
      <c r="F673" s="55">
        <f t="shared" si="421"/>
        <v>1802</v>
      </c>
      <c r="G673" s="55">
        <f t="shared" si="421"/>
        <v>0</v>
      </c>
    </row>
    <row r="674" spans="1:8" ht="15" hidden="1" thickBot="1" x14ac:dyDescent="0.2">
      <c r="A674" s="39">
        <v>3</v>
      </c>
      <c r="B674" s="40" t="s">
        <v>5</v>
      </c>
      <c r="C674" s="55">
        <f t="shared" ref="C674:G674" si="422">+C374*$K$4</f>
        <v>4850.5600000000004</v>
      </c>
      <c r="D674" s="55">
        <f t="shared" si="422"/>
        <v>4654.46</v>
      </c>
      <c r="E674" s="55">
        <f t="shared" si="422"/>
        <v>3507.54</v>
      </c>
      <c r="F674" s="55">
        <f t="shared" si="422"/>
        <v>2542.94</v>
      </c>
      <c r="G674" s="55">
        <f t="shared" si="422"/>
        <v>0</v>
      </c>
    </row>
    <row r="675" spans="1:8" ht="14" hidden="1" thickBot="1" x14ac:dyDescent="0.2"/>
    <row r="676" spans="1:8" ht="18" hidden="1" x14ac:dyDescent="0.2">
      <c r="A676" s="479" t="s">
        <v>15</v>
      </c>
      <c r="B676" s="480"/>
      <c r="C676" s="480"/>
      <c r="D676" s="480"/>
      <c r="E676" s="480"/>
      <c r="F676" s="480"/>
      <c r="G676" s="481"/>
    </row>
    <row r="677" spans="1:8" ht="18" hidden="1" x14ac:dyDescent="0.2">
      <c r="A677" s="482" t="s">
        <v>12</v>
      </c>
      <c r="B677" s="483"/>
      <c r="C677" s="483"/>
      <c r="D677" s="483"/>
      <c r="E677" s="483"/>
      <c r="F677" s="483"/>
      <c r="G677" s="484"/>
      <c r="H677" s="56"/>
    </row>
    <row r="678" spans="1:8" hidden="1" x14ac:dyDescent="0.15">
      <c r="A678" s="476" t="s">
        <v>0</v>
      </c>
      <c r="B678" s="477"/>
      <c r="C678" s="477"/>
      <c r="D678" s="477"/>
      <c r="E678" s="477"/>
      <c r="F678" s="477"/>
      <c r="G678" s="478"/>
    </row>
    <row r="679" spans="1:8" hidden="1" x14ac:dyDescent="0.15">
      <c r="A679" s="44" t="s">
        <v>2</v>
      </c>
      <c r="B679" s="45" t="s">
        <v>2</v>
      </c>
      <c r="C679" s="66">
        <v>1000</v>
      </c>
      <c r="D679" s="66">
        <v>2000</v>
      </c>
      <c r="E679" s="66">
        <v>3500</v>
      </c>
      <c r="F679" s="46"/>
      <c r="G679" s="50"/>
    </row>
    <row r="680" spans="1:8" ht="14" hidden="1" x14ac:dyDescent="0.15">
      <c r="A680" s="44">
        <v>18</v>
      </c>
      <c r="B680" s="45"/>
      <c r="C680" s="55">
        <f>+C6*$K$3</f>
        <v>2306.4250000000002</v>
      </c>
      <c r="D680" s="55">
        <f t="shared" ref="D680:G680" si="423">+D6*$K$3</f>
        <v>2021.2500000000002</v>
      </c>
      <c r="E680" s="55">
        <f t="shared" si="423"/>
        <v>1669.8000000000002</v>
      </c>
      <c r="F680" s="55">
        <f t="shared" si="423"/>
        <v>1447.325</v>
      </c>
      <c r="G680" s="55">
        <f t="shared" si="423"/>
        <v>1094.2250000000001</v>
      </c>
    </row>
    <row r="681" spans="1:8" ht="14" hidden="1" x14ac:dyDescent="0.15">
      <c r="A681" s="44">
        <v>19</v>
      </c>
      <c r="B681" s="45"/>
      <c r="C681" s="55">
        <f t="shared" ref="C681:G681" si="424">+C7*$K$3</f>
        <v>2334.2000000000003</v>
      </c>
      <c r="D681" s="55">
        <f t="shared" si="424"/>
        <v>2046.0000000000002</v>
      </c>
      <c r="E681" s="55">
        <f t="shared" si="424"/>
        <v>1687.4</v>
      </c>
      <c r="F681" s="55">
        <f t="shared" si="424"/>
        <v>1463.5500000000002</v>
      </c>
      <c r="G681" s="55">
        <f t="shared" si="424"/>
        <v>1106.0500000000002</v>
      </c>
    </row>
    <row r="682" spans="1:8" ht="14" hidden="1" x14ac:dyDescent="0.15">
      <c r="A682" s="44">
        <v>20</v>
      </c>
      <c r="B682" s="45"/>
      <c r="C682" s="55">
        <f t="shared" ref="C682:G682" si="425">+C8*$K$3</f>
        <v>2363.9</v>
      </c>
      <c r="D682" s="55">
        <f t="shared" si="425"/>
        <v>2071.3000000000002</v>
      </c>
      <c r="E682" s="55">
        <f t="shared" si="425"/>
        <v>1706.1000000000001</v>
      </c>
      <c r="F682" s="55">
        <f t="shared" si="425"/>
        <v>1479.2250000000001</v>
      </c>
      <c r="G682" s="55">
        <f t="shared" si="425"/>
        <v>1117.875</v>
      </c>
    </row>
    <row r="683" spans="1:8" ht="14" hidden="1" x14ac:dyDescent="0.15">
      <c r="A683" s="44">
        <v>21</v>
      </c>
      <c r="B683" s="45"/>
      <c r="C683" s="55">
        <f t="shared" ref="C683:G683" si="426">+C9*$K$3</f>
        <v>2393.3250000000003</v>
      </c>
      <c r="D683" s="55">
        <f t="shared" si="426"/>
        <v>2097.9750000000004</v>
      </c>
      <c r="E683" s="55">
        <f t="shared" si="426"/>
        <v>1725.075</v>
      </c>
      <c r="F683" s="55">
        <f t="shared" si="426"/>
        <v>1496.0000000000002</v>
      </c>
      <c r="G683" s="55">
        <f t="shared" si="426"/>
        <v>1130.5250000000001</v>
      </c>
    </row>
    <row r="684" spans="1:8" ht="14" hidden="1" x14ac:dyDescent="0.15">
      <c r="A684" s="44">
        <v>22</v>
      </c>
      <c r="B684" s="45"/>
      <c r="C684" s="55">
        <f t="shared" ref="C684:G684" si="427">+C10*$K$3</f>
        <v>2424.4</v>
      </c>
      <c r="D684" s="55">
        <f t="shared" si="427"/>
        <v>2124.9250000000002</v>
      </c>
      <c r="E684" s="55">
        <f t="shared" si="427"/>
        <v>1745.4250000000002</v>
      </c>
      <c r="F684" s="55">
        <f t="shared" si="427"/>
        <v>1513.6000000000001</v>
      </c>
      <c r="G684" s="55">
        <f t="shared" si="427"/>
        <v>1143.7250000000001</v>
      </c>
    </row>
    <row r="685" spans="1:8" ht="14" hidden="1" x14ac:dyDescent="0.15">
      <c r="A685" s="44">
        <v>23</v>
      </c>
      <c r="B685" s="45"/>
      <c r="C685" s="55">
        <f t="shared" ref="C685:G685" si="428">+C11*$K$3</f>
        <v>2456.3000000000002</v>
      </c>
      <c r="D685" s="55">
        <f t="shared" si="428"/>
        <v>2153.8000000000002</v>
      </c>
      <c r="E685" s="55">
        <f t="shared" si="428"/>
        <v>1766.325</v>
      </c>
      <c r="F685" s="55">
        <f t="shared" si="428"/>
        <v>1531.4750000000001</v>
      </c>
      <c r="G685" s="55">
        <f t="shared" si="428"/>
        <v>1157.4750000000001</v>
      </c>
    </row>
    <row r="686" spans="1:8" ht="14" hidden="1" x14ac:dyDescent="0.15">
      <c r="A686" s="44">
        <v>24</v>
      </c>
      <c r="B686" s="45"/>
      <c r="C686" s="55">
        <f t="shared" ref="C686:G686" si="429">+C12*$K$3</f>
        <v>2489.3000000000002</v>
      </c>
      <c r="D686" s="55">
        <f t="shared" si="429"/>
        <v>2182.9500000000003</v>
      </c>
      <c r="E686" s="55">
        <f t="shared" si="429"/>
        <v>1787.5000000000002</v>
      </c>
      <c r="F686" s="55">
        <f t="shared" si="429"/>
        <v>1549.9</v>
      </c>
      <c r="G686" s="55">
        <f t="shared" si="429"/>
        <v>1171.5</v>
      </c>
    </row>
    <row r="687" spans="1:8" ht="14" hidden="1" x14ac:dyDescent="0.15">
      <c r="A687" s="44">
        <v>25</v>
      </c>
      <c r="B687" s="45"/>
      <c r="C687" s="55">
        <f t="shared" ref="C687:G687" si="430">+C13*$K$3</f>
        <v>2524.2250000000004</v>
      </c>
      <c r="D687" s="55">
        <f t="shared" si="430"/>
        <v>2212.375</v>
      </c>
      <c r="E687" s="55">
        <f t="shared" si="430"/>
        <v>1808.95</v>
      </c>
      <c r="F687" s="55">
        <f t="shared" si="430"/>
        <v>1568.6000000000001</v>
      </c>
      <c r="G687" s="55">
        <f t="shared" si="430"/>
        <v>1185.8000000000002</v>
      </c>
    </row>
    <row r="688" spans="1:8" ht="14" hidden="1" x14ac:dyDescent="0.15">
      <c r="A688" s="44">
        <v>26</v>
      </c>
      <c r="B688" s="45"/>
      <c r="C688" s="55">
        <f t="shared" ref="C688:G688" si="431">+C14*$K$3</f>
        <v>2573.7250000000004</v>
      </c>
      <c r="D688" s="55">
        <f t="shared" si="431"/>
        <v>2255.5500000000002</v>
      </c>
      <c r="E688" s="55">
        <f t="shared" si="431"/>
        <v>1841.95</v>
      </c>
      <c r="F688" s="55">
        <f t="shared" si="431"/>
        <v>1597.2</v>
      </c>
      <c r="G688" s="55">
        <f t="shared" si="431"/>
        <v>1206.9750000000001</v>
      </c>
    </row>
    <row r="689" spans="1:7" ht="14" hidden="1" x14ac:dyDescent="0.15">
      <c r="A689" s="44">
        <v>27</v>
      </c>
      <c r="B689" s="45"/>
      <c r="C689" s="55">
        <f t="shared" ref="C689:G689" si="432">+C15*$K$3</f>
        <v>2624.875</v>
      </c>
      <c r="D689" s="55">
        <f t="shared" si="432"/>
        <v>2301.2000000000003</v>
      </c>
      <c r="E689" s="55">
        <f t="shared" si="432"/>
        <v>1875.5000000000002</v>
      </c>
      <c r="F689" s="55">
        <f t="shared" si="432"/>
        <v>1626.6250000000002</v>
      </c>
      <c r="G689" s="55">
        <f t="shared" si="432"/>
        <v>1228.9750000000001</v>
      </c>
    </row>
    <row r="690" spans="1:7" ht="14" hidden="1" x14ac:dyDescent="0.15">
      <c r="A690" s="44">
        <v>28</v>
      </c>
      <c r="B690" s="45"/>
      <c r="C690" s="55">
        <f t="shared" ref="C690:G690" si="433">+C16*$K$3</f>
        <v>2678.7750000000001</v>
      </c>
      <c r="D690" s="55">
        <f t="shared" si="433"/>
        <v>2348.5</v>
      </c>
      <c r="E690" s="55">
        <f t="shared" si="433"/>
        <v>1910.7</v>
      </c>
      <c r="F690" s="55">
        <f t="shared" si="433"/>
        <v>1656.6000000000001</v>
      </c>
      <c r="G690" s="55">
        <f t="shared" si="433"/>
        <v>1252.3500000000001</v>
      </c>
    </row>
    <row r="691" spans="1:7" ht="14" hidden="1" x14ac:dyDescent="0.15">
      <c r="A691" s="44">
        <v>29</v>
      </c>
      <c r="B691" s="45"/>
      <c r="C691" s="55">
        <f t="shared" ref="C691:G691" si="434">+C17*$K$3</f>
        <v>2734.875</v>
      </c>
      <c r="D691" s="55">
        <f t="shared" si="434"/>
        <v>2397.1750000000002</v>
      </c>
      <c r="E691" s="55">
        <f t="shared" si="434"/>
        <v>1947.825</v>
      </c>
      <c r="F691" s="55">
        <f t="shared" si="434"/>
        <v>1688.7750000000001</v>
      </c>
      <c r="G691" s="55">
        <f t="shared" si="434"/>
        <v>1276</v>
      </c>
    </row>
    <row r="692" spans="1:7" ht="14" hidden="1" x14ac:dyDescent="0.15">
      <c r="A692" s="44">
        <v>30</v>
      </c>
      <c r="B692" s="45"/>
      <c r="C692" s="55">
        <f t="shared" ref="C692:G692" si="435">+C18*$K$3</f>
        <v>2792.3500000000004</v>
      </c>
      <c r="D692" s="55">
        <f t="shared" si="435"/>
        <v>2447.7750000000001</v>
      </c>
      <c r="E692" s="55">
        <f t="shared" si="435"/>
        <v>1986.3250000000003</v>
      </c>
      <c r="F692" s="55">
        <f t="shared" si="435"/>
        <v>1722.6000000000001</v>
      </c>
      <c r="G692" s="55">
        <f t="shared" si="435"/>
        <v>1301.575</v>
      </c>
    </row>
    <row r="693" spans="1:7" ht="14" hidden="1" x14ac:dyDescent="0.15">
      <c r="A693" s="44">
        <v>31</v>
      </c>
      <c r="B693" s="45"/>
      <c r="C693" s="55">
        <f t="shared" ref="C693:G693" si="436">+C19*$K$3</f>
        <v>2852.5750000000003</v>
      </c>
      <c r="D693" s="55">
        <f t="shared" si="436"/>
        <v>2501.125</v>
      </c>
      <c r="E693" s="55">
        <f t="shared" si="436"/>
        <v>2024.8250000000003</v>
      </c>
      <c r="F693" s="55">
        <f t="shared" si="436"/>
        <v>1756.15</v>
      </c>
      <c r="G693" s="55">
        <f t="shared" si="436"/>
        <v>1326.875</v>
      </c>
    </row>
    <row r="694" spans="1:7" ht="14" hidden="1" x14ac:dyDescent="0.15">
      <c r="A694" s="44">
        <v>32</v>
      </c>
      <c r="B694" s="45"/>
      <c r="C694" s="55">
        <f t="shared" ref="C694:G694" si="437">+C20*$K$3</f>
        <v>2913.9</v>
      </c>
      <c r="D694" s="55">
        <f t="shared" si="437"/>
        <v>2554.2000000000003</v>
      </c>
      <c r="E694" s="55">
        <f t="shared" si="437"/>
        <v>2067.1750000000002</v>
      </c>
      <c r="F694" s="55">
        <f t="shared" si="437"/>
        <v>1792.7250000000001</v>
      </c>
      <c r="G694" s="55">
        <f t="shared" si="437"/>
        <v>1354.375</v>
      </c>
    </row>
    <row r="695" spans="1:7" ht="14" hidden="1" x14ac:dyDescent="0.15">
      <c r="A695" s="44">
        <v>33</v>
      </c>
      <c r="B695" s="45"/>
      <c r="C695" s="55">
        <f t="shared" ref="C695:G695" si="438">+C21*$K$3</f>
        <v>2978.8</v>
      </c>
      <c r="D695" s="55">
        <f t="shared" si="438"/>
        <v>2611.125</v>
      </c>
      <c r="E695" s="55">
        <f t="shared" si="438"/>
        <v>2108.9750000000004</v>
      </c>
      <c r="F695" s="55">
        <f t="shared" si="438"/>
        <v>1829.3000000000002</v>
      </c>
      <c r="G695" s="55">
        <f t="shared" si="438"/>
        <v>1382.15</v>
      </c>
    </row>
    <row r="696" spans="1:7" ht="14" hidden="1" x14ac:dyDescent="0.15">
      <c r="A696" s="44">
        <v>34</v>
      </c>
      <c r="B696" s="45"/>
      <c r="C696" s="55">
        <f t="shared" ref="C696:G696" si="439">+C22*$K$3</f>
        <v>3044.8</v>
      </c>
      <c r="D696" s="55">
        <f t="shared" si="439"/>
        <v>2668.05</v>
      </c>
      <c r="E696" s="55">
        <f t="shared" si="439"/>
        <v>2153.25</v>
      </c>
      <c r="F696" s="55">
        <f t="shared" si="439"/>
        <v>1867.8000000000002</v>
      </c>
      <c r="G696" s="55">
        <f t="shared" si="439"/>
        <v>1410.7500000000002</v>
      </c>
    </row>
    <row r="697" spans="1:7" ht="14" hidden="1" x14ac:dyDescent="0.15">
      <c r="A697" s="44">
        <v>35</v>
      </c>
      <c r="B697" s="45"/>
      <c r="C697" s="55">
        <f t="shared" ref="C697:G697" si="440">+C23*$K$3</f>
        <v>3112.7250000000004</v>
      </c>
      <c r="D697" s="55">
        <f t="shared" si="440"/>
        <v>2728.2750000000001</v>
      </c>
      <c r="E697" s="55">
        <f t="shared" si="440"/>
        <v>2198.9</v>
      </c>
      <c r="F697" s="55">
        <f t="shared" si="440"/>
        <v>1906.8500000000001</v>
      </c>
      <c r="G697" s="55">
        <f t="shared" si="440"/>
        <v>1441.0000000000002</v>
      </c>
    </row>
    <row r="698" spans="1:7" ht="14" hidden="1" x14ac:dyDescent="0.15">
      <c r="A698" s="44">
        <v>36</v>
      </c>
      <c r="B698" s="45"/>
      <c r="C698" s="55">
        <f t="shared" ref="C698:G698" si="441">+C24*$K$3</f>
        <v>3182.5750000000003</v>
      </c>
      <c r="D698" s="55">
        <f t="shared" si="441"/>
        <v>2789.6000000000004</v>
      </c>
      <c r="E698" s="55">
        <f t="shared" si="441"/>
        <v>2245.375</v>
      </c>
      <c r="F698" s="55">
        <f t="shared" si="441"/>
        <v>1947.2750000000001</v>
      </c>
      <c r="G698" s="55">
        <f t="shared" si="441"/>
        <v>1470.9750000000001</v>
      </c>
    </row>
    <row r="699" spans="1:7" ht="14" hidden="1" x14ac:dyDescent="0.15">
      <c r="A699" s="44">
        <v>37</v>
      </c>
      <c r="B699" s="45"/>
      <c r="C699" s="55">
        <f t="shared" ref="C699:G699" si="442">+C25*$K$3</f>
        <v>3254.6250000000005</v>
      </c>
      <c r="D699" s="55">
        <f t="shared" si="442"/>
        <v>2852.8500000000004</v>
      </c>
      <c r="E699" s="55">
        <f t="shared" si="442"/>
        <v>2294.875</v>
      </c>
      <c r="F699" s="55">
        <f t="shared" si="442"/>
        <v>1989.9</v>
      </c>
      <c r="G699" s="55">
        <f t="shared" si="442"/>
        <v>1503.7</v>
      </c>
    </row>
    <row r="700" spans="1:7" ht="14" hidden="1" x14ac:dyDescent="0.15">
      <c r="A700" s="44">
        <v>38</v>
      </c>
      <c r="B700" s="45"/>
      <c r="C700" s="55">
        <f t="shared" ref="C700:G700" si="443">+C26*$K$3</f>
        <v>3329.15</v>
      </c>
      <c r="D700" s="55">
        <f t="shared" si="443"/>
        <v>2918.0250000000001</v>
      </c>
      <c r="E700" s="55">
        <f t="shared" si="443"/>
        <v>2344.65</v>
      </c>
      <c r="F700" s="55">
        <f t="shared" si="443"/>
        <v>2033.3500000000001</v>
      </c>
      <c r="G700" s="55">
        <f t="shared" si="443"/>
        <v>1535.8750000000002</v>
      </c>
    </row>
    <row r="701" spans="1:7" ht="14" hidden="1" x14ac:dyDescent="0.15">
      <c r="A701" s="44">
        <v>39</v>
      </c>
      <c r="B701" s="45"/>
      <c r="C701" s="55">
        <f t="shared" ref="C701:G701" si="444">+C27*$K$3</f>
        <v>3405.05</v>
      </c>
      <c r="D701" s="55">
        <f t="shared" si="444"/>
        <v>2984.5750000000003</v>
      </c>
      <c r="E701" s="55">
        <f t="shared" si="444"/>
        <v>2396.0750000000003</v>
      </c>
      <c r="F701" s="55">
        <f t="shared" si="444"/>
        <v>2077.625</v>
      </c>
      <c r="G701" s="55">
        <f t="shared" si="444"/>
        <v>1570.2500000000002</v>
      </c>
    </row>
    <row r="702" spans="1:7" ht="14" hidden="1" x14ac:dyDescent="0.15">
      <c r="A702" s="44">
        <v>40</v>
      </c>
      <c r="B702" s="45"/>
      <c r="C702" s="55">
        <f t="shared" ref="C702:G702" si="445">+C28*$K$3</f>
        <v>3482.8750000000005</v>
      </c>
      <c r="D702" s="55">
        <f t="shared" si="445"/>
        <v>3053.3250000000003</v>
      </c>
      <c r="E702" s="55">
        <f t="shared" si="445"/>
        <v>2448.3250000000003</v>
      </c>
      <c r="F702" s="55">
        <f t="shared" si="445"/>
        <v>2123.2750000000001</v>
      </c>
      <c r="G702" s="55">
        <f t="shared" si="445"/>
        <v>1604.6250000000002</v>
      </c>
    </row>
    <row r="703" spans="1:7" ht="14" hidden="1" x14ac:dyDescent="0.15">
      <c r="A703" s="44">
        <v>41</v>
      </c>
      <c r="B703" s="45"/>
      <c r="C703" s="55">
        <f t="shared" ref="C703:G703" si="446">+C29*$K$3</f>
        <v>3563.7250000000004</v>
      </c>
      <c r="D703" s="55">
        <f t="shared" si="446"/>
        <v>3124.0000000000005</v>
      </c>
      <c r="E703" s="55">
        <f t="shared" si="446"/>
        <v>2503.3250000000003</v>
      </c>
      <c r="F703" s="55">
        <f t="shared" si="446"/>
        <v>2170.3000000000002</v>
      </c>
      <c r="G703" s="55">
        <f t="shared" si="446"/>
        <v>1640.3750000000002</v>
      </c>
    </row>
    <row r="704" spans="1:7" ht="14" hidden="1" x14ac:dyDescent="0.15">
      <c r="A704" s="44">
        <v>42</v>
      </c>
      <c r="B704" s="45"/>
      <c r="C704" s="55">
        <f t="shared" ref="C704:G704" si="447">+C30*$K$3</f>
        <v>3646.5000000000005</v>
      </c>
      <c r="D704" s="55">
        <f t="shared" si="447"/>
        <v>3195.5000000000005</v>
      </c>
      <c r="E704" s="55">
        <f t="shared" si="447"/>
        <v>2559.4250000000002</v>
      </c>
      <c r="F704" s="55">
        <f t="shared" si="447"/>
        <v>2219.5250000000001</v>
      </c>
      <c r="G704" s="55">
        <f t="shared" si="447"/>
        <v>1676.95</v>
      </c>
    </row>
    <row r="705" spans="1:7" ht="14" hidden="1" x14ac:dyDescent="0.15">
      <c r="A705" s="44">
        <v>43</v>
      </c>
      <c r="B705" s="45"/>
      <c r="C705" s="55">
        <f t="shared" ref="C705:G705" si="448">+C31*$K$3</f>
        <v>3730.65</v>
      </c>
      <c r="D705" s="55">
        <f t="shared" si="448"/>
        <v>3269.7500000000005</v>
      </c>
      <c r="E705" s="55">
        <f t="shared" si="448"/>
        <v>2616.3500000000004</v>
      </c>
      <c r="F705" s="55">
        <f t="shared" si="448"/>
        <v>2268.75</v>
      </c>
      <c r="G705" s="55">
        <f t="shared" si="448"/>
        <v>1714.6250000000002</v>
      </c>
    </row>
    <row r="706" spans="1:7" ht="14" hidden="1" x14ac:dyDescent="0.15">
      <c r="A706" s="44">
        <v>44</v>
      </c>
      <c r="B706" s="45"/>
      <c r="C706" s="55">
        <f t="shared" ref="C706:G706" si="449">+C32*$K$3</f>
        <v>3817.0000000000005</v>
      </c>
      <c r="D706" s="55">
        <f t="shared" si="449"/>
        <v>3345.9250000000002</v>
      </c>
      <c r="E706" s="55">
        <f t="shared" si="449"/>
        <v>2675.2000000000003</v>
      </c>
      <c r="F706" s="55">
        <f t="shared" si="449"/>
        <v>2319.9</v>
      </c>
      <c r="G706" s="55">
        <f t="shared" si="449"/>
        <v>1753.1250000000002</v>
      </c>
    </row>
    <row r="707" spans="1:7" ht="14" hidden="1" x14ac:dyDescent="0.15">
      <c r="A707" s="44">
        <v>45</v>
      </c>
      <c r="B707" s="45"/>
      <c r="C707" s="55">
        <f t="shared" ref="C707:G707" si="450">+C33*$K$3</f>
        <v>3905.55</v>
      </c>
      <c r="D707" s="55">
        <f t="shared" si="450"/>
        <v>3423.7500000000005</v>
      </c>
      <c r="E707" s="55">
        <f t="shared" si="450"/>
        <v>2735.7000000000003</v>
      </c>
      <c r="F707" s="55">
        <f t="shared" si="450"/>
        <v>2372.4250000000002</v>
      </c>
      <c r="G707" s="55">
        <f t="shared" si="450"/>
        <v>1793.0000000000002</v>
      </c>
    </row>
    <row r="708" spans="1:7" ht="14" hidden="1" x14ac:dyDescent="0.15">
      <c r="A708" s="44">
        <v>46</v>
      </c>
      <c r="B708" s="45"/>
      <c r="C708" s="55">
        <f t="shared" ref="C708:G708" si="451">+C34*$K$3</f>
        <v>3996.0250000000005</v>
      </c>
      <c r="D708" s="55">
        <f t="shared" si="451"/>
        <v>3502.4</v>
      </c>
      <c r="E708" s="55">
        <f t="shared" si="451"/>
        <v>2797.3</v>
      </c>
      <c r="F708" s="55">
        <f t="shared" si="451"/>
        <v>2425.7750000000001</v>
      </c>
      <c r="G708" s="55">
        <f t="shared" si="451"/>
        <v>1833.15</v>
      </c>
    </row>
    <row r="709" spans="1:7" ht="14" hidden="1" x14ac:dyDescent="0.15">
      <c r="A709" s="44">
        <v>47</v>
      </c>
      <c r="B709" s="45"/>
      <c r="C709" s="55">
        <f t="shared" ref="C709:G709" si="452">+C35*$K$3</f>
        <v>4088.4250000000002</v>
      </c>
      <c r="D709" s="55">
        <f t="shared" si="452"/>
        <v>3584.3500000000004</v>
      </c>
      <c r="E709" s="55">
        <f t="shared" si="452"/>
        <v>2860.8250000000003</v>
      </c>
      <c r="F709" s="55">
        <f t="shared" si="452"/>
        <v>2480.5</v>
      </c>
      <c r="G709" s="55">
        <f t="shared" si="452"/>
        <v>1874.6750000000002</v>
      </c>
    </row>
    <row r="710" spans="1:7" ht="14" hidden="1" x14ac:dyDescent="0.15">
      <c r="A710" s="44">
        <v>48</v>
      </c>
      <c r="B710" s="45"/>
      <c r="C710" s="55">
        <f t="shared" ref="C710:G710" si="453">+C36*$K$3</f>
        <v>4183.8500000000004</v>
      </c>
      <c r="D710" s="55">
        <f t="shared" si="453"/>
        <v>3666.0250000000001</v>
      </c>
      <c r="E710" s="55">
        <f t="shared" si="453"/>
        <v>2925.4500000000003</v>
      </c>
      <c r="F710" s="55">
        <f t="shared" si="453"/>
        <v>2536.875</v>
      </c>
      <c r="G710" s="55">
        <f t="shared" si="453"/>
        <v>1916.7500000000002</v>
      </c>
    </row>
    <row r="711" spans="1:7" ht="14" hidden="1" x14ac:dyDescent="0.15">
      <c r="A711" s="44">
        <v>49</v>
      </c>
      <c r="B711" s="45"/>
      <c r="C711" s="55">
        <f t="shared" ref="C711:G711" si="454">+C37*$K$3</f>
        <v>4279.8250000000007</v>
      </c>
      <c r="D711" s="55">
        <f t="shared" si="454"/>
        <v>3751.55</v>
      </c>
      <c r="E711" s="55">
        <f t="shared" si="454"/>
        <v>2991.1750000000002</v>
      </c>
      <c r="F711" s="55">
        <f t="shared" si="454"/>
        <v>2593.8000000000002</v>
      </c>
      <c r="G711" s="55">
        <f t="shared" si="454"/>
        <v>1960.2</v>
      </c>
    </row>
    <row r="712" spans="1:7" ht="14" hidden="1" x14ac:dyDescent="0.15">
      <c r="A712" s="44">
        <v>50</v>
      </c>
      <c r="B712" s="45"/>
      <c r="C712" s="55">
        <f t="shared" ref="C712:G712" si="455">+C38*$K$3</f>
        <v>4378.8250000000007</v>
      </c>
      <c r="D712" s="55">
        <f t="shared" si="455"/>
        <v>3837.6250000000005</v>
      </c>
      <c r="E712" s="55">
        <f t="shared" si="455"/>
        <v>3059.3750000000005</v>
      </c>
      <c r="F712" s="55">
        <f t="shared" si="455"/>
        <v>2652.65</v>
      </c>
      <c r="G712" s="55">
        <f t="shared" si="455"/>
        <v>2004.4750000000001</v>
      </c>
    </row>
    <row r="713" spans="1:7" ht="14" hidden="1" x14ac:dyDescent="0.15">
      <c r="A713" s="44">
        <v>51</v>
      </c>
      <c r="B713" s="45"/>
      <c r="C713" s="55">
        <f t="shared" ref="C713:G713" si="456">+C39*$K$3</f>
        <v>4479.75</v>
      </c>
      <c r="D713" s="55">
        <f t="shared" si="456"/>
        <v>3926.4500000000003</v>
      </c>
      <c r="E713" s="55">
        <f t="shared" si="456"/>
        <v>3128.9500000000003</v>
      </c>
      <c r="F713" s="55">
        <f t="shared" si="456"/>
        <v>2712.875</v>
      </c>
      <c r="G713" s="55">
        <f t="shared" si="456"/>
        <v>2049.8500000000004</v>
      </c>
    </row>
    <row r="714" spans="1:7" ht="14" hidden="1" x14ac:dyDescent="0.15">
      <c r="A714" s="44">
        <v>52</v>
      </c>
      <c r="B714" s="45"/>
      <c r="C714" s="55">
        <f t="shared" ref="C714:G714" si="457">+C40*$K$3</f>
        <v>4581.7750000000005</v>
      </c>
      <c r="D714" s="55">
        <f t="shared" si="457"/>
        <v>4016.6500000000005</v>
      </c>
      <c r="E714" s="55">
        <f t="shared" si="457"/>
        <v>3198.5250000000001</v>
      </c>
      <c r="F714" s="55">
        <f t="shared" si="457"/>
        <v>2773.65</v>
      </c>
      <c r="G714" s="55">
        <f t="shared" si="457"/>
        <v>2095.7750000000001</v>
      </c>
    </row>
    <row r="715" spans="1:7" ht="14" hidden="1" x14ac:dyDescent="0.15">
      <c r="A715" s="44">
        <v>53</v>
      </c>
      <c r="B715" s="45"/>
      <c r="C715" s="55">
        <f t="shared" ref="C715:G715" si="458">+C41*$K$3</f>
        <v>4687.1000000000004</v>
      </c>
      <c r="D715" s="55">
        <f t="shared" si="458"/>
        <v>4108.5</v>
      </c>
      <c r="E715" s="55">
        <f t="shared" si="458"/>
        <v>3270.8500000000004</v>
      </c>
      <c r="F715" s="55">
        <f t="shared" si="458"/>
        <v>2836.3500000000004</v>
      </c>
      <c r="G715" s="55">
        <f t="shared" si="458"/>
        <v>2143.3500000000004</v>
      </c>
    </row>
    <row r="716" spans="1:7" ht="14" hidden="1" x14ac:dyDescent="0.15">
      <c r="A716" s="44">
        <v>54</v>
      </c>
      <c r="B716" s="47"/>
      <c r="C716" s="55">
        <f t="shared" ref="C716:G716" si="459">+C42*$K$3</f>
        <v>4794.3500000000004</v>
      </c>
      <c r="D716" s="55">
        <f t="shared" si="459"/>
        <v>4202</v>
      </c>
      <c r="E716" s="55">
        <f t="shared" si="459"/>
        <v>3344.8250000000003</v>
      </c>
      <c r="F716" s="55">
        <f t="shared" si="459"/>
        <v>2900.4250000000002</v>
      </c>
      <c r="G716" s="55">
        <f t="shared" si="459"/>
        <v>2191.4750000000004</v>
      </c>
    </row>
    <row r="717" spans="1:7" ht="14" hidden="1" x14ac:dyDescent="0.15">
      <c r="A717" s="44">
        <v>55</v>
      </c>
      <c r="B717" s="47"/>
      <c r="C717" s="55">
        <f t="shared" ref="C717:G717" si="460">+C43*$K$3</f>
        <v>4903.8</v>
      </c>
      <c r="D717" s="55">
        <f t="shared" si="460"/>
        <v>4297.7000000000007</v>
      </c>
      <c r="E717" s="55">
        <f t="shared" si="460"/>
        <v>3419.6250000000005</v>
      </c>
      <c r="F717" s="55">
        <f t="shared" si="460"/>
        <v>2965.05</v>
      </c>
      <c r="G717" s="55">
        <f t="shared" si="460"/>
        <v>2240.9750000000004</v>
      </c>
    </row>
    <row r="718" spans="1:7" ht="14" hidden="1" x14ac:dyDescent="0.15">
      <c r="A718" s="44">
        <v>56</v>
      </c>
      <c r="B718" s="47"/>
      <c r="C718" s="55">
        <f t="shared" ref="C718:G718" si="461">+C44*$K$3</f>
        <v>5014.0750000000007</v>
      </c>
      <c r="D718" s="55">
        <f t="shared" si="461"/>
        <v>4394.7750000000005</v>
      </c>
      <c r="E718" s="55">
        <f t="shared" si="461"/>
        <v>3496.3500000000004</v>
      </c>
      <c r="F718" s="55">
        <f t="shared" si="461"/>
        <v>3031.6000000000004</v>
      </c>
      <c r="G718" s="55">
        <f t="shared" si="461"/>
        <v>2290.4750000000004</v>
      </c>
    </row>
    <row r="719" spans="1:7" ht="14" hidden="1" x14ac:dyDescent="0.15">
      <c r="A719" s="44">
        <v>57</v>
      </c>
      <c r="B719" s="47"/>
      <c r="C719" s="55">
        <f t="shared" ref="C719:G719" si="462">+C45*$K$3</f>
        <v>5127.375</v>
      </c>
      <c r="D719" s="55">
        <f t="shared" si="462"/>
        <v>4494.3250000000007</v>
      </c>
      <c r="E719" s="55">
        <f t="shared" si="462"/>
        <v>3573.6250000000005</v>
      </c>
      <c r="F719" s="55">
        <f t="shared" si="462"/>
        <v>3098.15</v>
      </c>
      <c r="G719" s="55">
        <f t="shared" si="462"/>
        <v>2341.625</v>
      </c>
    </row>
    <row r="720" spans="1:7" ht="14" hidden="1" x14ac:dyDescent="0.15">
      <c r="A720" s="44">
        <v>58</v>
      </c>
      <c r="B720" s="47"/>
      <c r="C720" s="55">
        <f t="shared" ref="C720:G720" si="463">+C46*$K$3</f>
        <v>5242.875</v>
      </c>
      <c r="D720" s="55">
        <f t="shared" si="463"/>
        <v>4595.8</v>
      </c>
      <c r="E720" s="55">
        <f t="shared" si="463"/>
        <v>3652.55</v>
      </c>
      <c r="F720" s="55">
        <f t="shared" si="463"/>
        <v>3167.1750000000002</v>
      </c>
      <c r="G720" s="55">
        <f t="shared" si="463"/>
        <v>2393.6000000000004</v>
      </c>
    </row>
    <row r="721" spans="1:7" ht="14" hidden="1" x14ac:dyDescent="0.15">
      <c r="A721" s="44">
        <v>59</v>
      </c>
      <c r="B721" s="47"/>
      <c r="C721" s="55">
        <f t="shared" ref="C721:G721" si="464">+C47*$K$3</f>
        <v>5359.75</v>
      </c>
      <c r="D721" s="55">
        <f t="shared" si="464"/>
        <v>4697.55</v>
      </c>
      <c r="E721" s="55">
        <f t="shared" si="464"/>
        <v>3733.9500000000003</v>
      </c>
      <c r="F721" s="55">
        <f t="shared" si="464"/>
        <v>3237.8500000000004</v>
      </c>
      <c r="G721" s="55">
        <f t="shared" si="464"/>
        <v>2446.4</v>
      </c>
    </row>
    <row r="722" spans="1:7" ht="14" hidden="1" x14ac:dyDescent="0.15">
      <c r="A722" s="44">
        <v>60</v>
      </c>
      <c r="B722" s="47"/>
      <c r="C722" s="55">
        <f t="shared" ref="C722:G722" si="465">+C48*$K$3</f>
        <v>5478.8250000000007</v>
      </c>
      <c r="D722" s="55">
        <f t="shared" si="465"/>
        <v>4802.6000000000004</v>
      </c>
      <c r="E722" s="55">
        <f t="shared" si="465"/>
        <v>3815.9</v>
      </c>
      <c r="F722" s="55">
        <f t="shared" si="465"/>
        <v>3308.8</v>
      </c>
      <c r="G722" s="55">
        <f t="shared" si="465"/>
        <v>2500.3000000000002</v>
      </c>
    </row>
    <row r="723" spans="1:7" ht="14" hidden="1" x14ac:dyDescent="0.15">
      <c r="A723" s="44">
        <v>61</v>
      </c>
      <c r="B723" s="47"/>
      <c r="C723" s="55">
        <f t="shared" ref="C723:G723" si="466">+C49*$K$3</f>
        <v>6105.8250000000007</v>
      </c>
      <c r="D723" s="55">
        <f t="shared" si="466"/>
        <v>5352.05</v>
      </c>
      <c r="E723" s="55">
        <f t="shared" si="466"/>
        <v>4250.6750000000002</v>
      </c>
      <c r="F723" s="55">
        <f t="shared" si="466"/>
        <v>3685.55</v>
      </c>
      <c r="G723" s="55">
        <f t="shared" si="466"/>
        <v>2785.2000000000003</v>
      </c>
    </row>
    <row r="724" spans="1:7" ht="14" hidden="1" x14ac:dyDescent="0.15">
      <c r="A724" s="44">
        <v>62</v>
      </c>
      <c r="B724" s="47"/>
      <c r="C724" s="55">
        <f t="shared" ref="C724:G724" si="467">+C50*$K$3</f>
        <v>6783.7000000000007</v>
      </c>
      <c r="D724" s="55">
        <f t="shared" si="467"/>
        <v>5946.05</v>
      </c>
      <c r="E724" s="55">
        <f t="shared" si="467"/>
        <v>4720.9250000000002</v>
      </c>
      <c r="F724" s="55">
        <f t="shared" si="467"/>
        <v>4093.3750000000005</v>
      </c>
      <c r="G724" s="55">
        <f t="shared" si="467"/>
        <v>3093.2000000000003</v>
      </c>
    </row>
    <row r="725" spans="1:7" ht="14" hidden="1" x14ac:dyDescent="0.15">
      <c r="A725" s="44">
        <v>63</v>
      </c>
      <c r="B725" s="47"/>
      <c r="C725" s="55">
        <f t="shared" ref="C725:G725" si="468">+C51*$K$3</f>
        <v>7513.55</v>
      </c>
      <c r="D725" s="55">
        <f t="shared" si="468"/>
        <v>6585.7000000000007</v>
      </c>
      <c r="E725" s="55">
        <f t="shared" si="468"/>
        <v>5228.5750000000007</v>
      </c>
      <c r="F725" s="55">
        <f t="shared" si="468"/>
        <v>4533.6500000000005</v>
      </c>
      <c r="G725" s="55">
        <f t="shared" si="468"/>
        <v>3425.9500000000003</v>
      </c>
    </row>
    <row r="726" spans="1:7" ht="14" hidden="1" x14ac:dyDescent="0.15">
      <c r="A726" s="44">
        <v>64</v>
      </c>
      <c r="B726" s="47"/>
      <c r="C726" s="55">
        <f t="shared" ref="C726:G726" si="469">+C52*$K$3</f>
        <v>8292.9000000000015</v>
      </c>
      <c r="D726" s="55">
        <f t="shared" si="469"/>
        <v>7268.8</v>
      </c>
      <c r="E726" s="55">
        <f t="shared" si="469"/>
        <v>5771.9750000000004</v>
      </c>
      <c r="F726" s="55">
        <f t="shared" si="469"/>
        <v>5005</v>
      </c>
      <c r="G726" s="55">
        <f t="shared" si="469"/>
        <v>3782.6250000000005</v>
      </c>
    </row>
    <row r="727" spans="1:7" ht="14" hidden="1" x14ac:dyDescent="0.15">
      <c r="A727" s="44">
        <v>65</v>
      </c>
      <c r="B727" s="47"/>
      <c r="C727" s="55">
        <f t="shared" ref="C727:G727" si="470">+C53*$K$3</f>
        <v>9125.0500000000011</v>
      </c>
      <c r="D727" s="55">
        <f t="shared" si="470"/>
        <v>7998.1</v>
      </c>
      <c r="E727" s="55">
        <f t="shared" si="470"/>
        <v>6353.05</v>
      </c>
      <c r="F727" s="55">
        <f t="shared" si="470"/>
        <v>5508.8</v>
      </c>
      <c r="G727" s="55">
        <f t="shared" si="470"/>
        <v>4162.6750000000002</v>
      </c>
    </row>
    <row r="728" spans="1:7" ht="14" hidden="1" x14ac:dyDescent="0.15">
      <c r="A728" s="44">
        <v>66</v>
      </c>
      <c r="B728" s="47"/>
      <c r="C728" s="55">
        <f t="shared" ref="C728:G728" si="471">+C54*$K$3</f>
        <v>10007.800000000001</v>
      </c>
      <c r="D728" s="55">
        <f t="shared" si="471"/>
        <v>8772.5</v>
      </c>
      <c r="E728" s="55">
        <f t="shared" si="471"/>
        <v>6971.2500000000009</v>
      </c>
      <c r="F728" s="55">
        <f t="shared" si="471"/>
        <v>6044.5000000000009</v>
      </c>
      <c r="G728" s="55">
        <f t="shared" si="471"/>
        <v>4568.0250000000005</v>
      </c>
    </row>
    <row r="729" spans="1:7" ht="14" hidden="1" x14ac:dyDescent="0.15">
      <c r="A729" s="44">
        <v>67</v>
      </c>
      <c r="B729" s="47"/>
      <c r="C729" s="55">
        <f t="shared" ref="C729:G729" si="472">+C55*$K$3</f>
        <v>10941.150000000001</v>
      </c>
      <c r="D729" s="55">
        <f t="shared" si="472"/>
        <v>9590.625</v>
      </c>
      <c r="E729" s="55">
        <f t="shared" si="472"/>
        <v>7625.2000000000007</v>
      </c>
      <c r="F729" s="55">
        <f t="shared" si="472"/>
        <v>6611.55</v>
      </c>
      <c r="G729" s="55">
        <f t="shared" si="472"/>
        <v>4996.4750000000004</v>
      </c>
    </row>
    <row r="730" spans="1:7" ht="14" hidden="1" x14ac:dyDescent="0.15">
      <c r="A730" s="44">
        <v>68</v>
      </c>
      <c r="B730" s="47"/>
      <c r="C730" s="55">
        <f t="shared" ref="C730:G730" si="473">+C56*$K$3</f>
        <v>11925.650000000001</v>
      </c>
      <c r="D730" s="55">
        <f t="shared" si="473"/>
        <v>10452.75</v>
      </c>
      <c r="E730" s="55">
        <f t="shared" si="473"/>
        <v>8316.8250000000007</v>
      </c>
      <c r="F730" s="55">
        <f t="shared" si="473"/>
        <v>7211.6</v>
      </c>
      <c r="G730" s="55">
        <f t="shared" si="473"/>
        <v>5449.6750000000002</v>
      </c>
    </row>
    <row r="731" spans="1:7" ht="14" hidden="1" x14ac:dyDescent="0.15">
      <c r="A731" s="44">
        <v>69</v>
      </c>
      <c r="B731" s="47"/>
      <c r="C731" s="55">
        <f t="shared" ref="C731:G731" si="474">+C57*$K$3</f>
        <v>12962.400000000001</v>
      </c>
      <c r="D731" s="55">
        <f t="shared" si="474"/>
        <v>11361.625000000002</v>
      </c>
      <c r="E731" s="55">
        <f t="shared" si="474"/>
        <v>9044.75</v>
      </c>
      <c r="F731" s="55">
        <f t="shared" si="474"/>
        <v>7842.7250000000004</v>
      </c>
      <c r="G731" s="55">
        <f t="shared" si="474"/>
        <v>5926.2500000000009</v>
      </c>
    </row>
    <row r="732" spans="1:7" ht="14" hidden="1" x14ac:dyDescent="0.15">
      <c r="A732" s="44">
        <v>70</v>
      </c>
      <c r="B732" s="47"/>
      <c r="C732" s="55">
        <f t="shared" ref="C732:G732" si="475">+C58*$K$3</f>
        <v>14049.2</v>
      </c>
      <c r="D732" s="55">
        <f t="shared" si="475"/>
        <v>12314.500000000002</v>
      </c>
      <c r="E732" s="55">
        <f t="shared" si="475"/>
        <v>9810.0750000000007</v>
      </c>
      <c r="F732" s="55">
        <f t="shared" si="475"/>
        <v>8506.3000000000011</v>
      </c>
      <c r="G732" s="55">
        <f t="shared" si="475"/>
        <v>6428.1250000000009</v>
      </c>
    </row>
    <row r="733" spans="1:7" ht="14" hidden="1" x14ac:dyDescent="0.15">
      <c r="A733" s="44">
        <v>71</v>
      </c>
      <c r="B733" s="47"/>
      <c r="C733" s="55">
        <f t="shared" ref="C733:G733" si="476">+C59*$K$3</f>
        <v>15188.250000000002</v>
      </c>
      <c r="D733" s="55">
        <f t="shared" si="476"/>
        <v>13312.750000000002</v>
      </c>
      <c r="E733" s="55">
        <f t="shared" si="476"/>
        <v>10611.425000000001</v>
      </c>
      <c r="F733" s="55">
        <f t="shared" si="476"/>
        <v>9200.9500000000007</v>
      </c>
      <c r="G733" s="55">
        <f t="shared" si="476"/>
        <v>6952.55</v>
      </c>
    </row>
    <row r="734" spans="1:7" ht="14" hidden="1" x14ac:dyDescent="0.15">
      <c r="A734" s="44">
        <v>72</v>
      </c>
      <c r="B734" s="47"/>
      <c r="C734" s="55">
        <f t="shared" ref="C734:G734" si="477">+C60*$K$3</f>
        <v>16377.625000000002</v>
      </c>
      <c r="D734" s="55">
        <f t="shared" si="477"/>
        <v>14355.000000000002</v>
      </c>
      <c r="E734" s="55">
        <f t="shared" si="477"/>
        <v>11449.900000000001</v>
      </c>
      <c r="F734" s="55">
        <f t="shared" si="477"/>
        <v>9928.0500000000011</v>
      </c>
      <c r="G734" s="55">
        <f t="shared" si="477"/>
        <v>7502.55</v>
      </c>
    </row>
    <row r="735" spans="1:7" ht="14" hidden="1" x14ac:dyDescent="0.15">
      <c r="A735" s="44">
        <v>73</v>
      </c>
      <c r="B735" s="47"/>
      <c r="C735" s="55">
        <f t="shared" ref="C735:G735" si="478">+C61*$K$3</f>
        <v>17618.425000000003</v>
      </c>
      <c r="D735" s="55">
        <f t="shared" si="478"/>
        <v>15442.900000000001</v>
      </c>
      <c r="E735" s="55">
        <f t="shared" si="478"/>
        <v>12323.85</v>
      </c>
      <c r="F735" s="55">
        <f t="shared" si="478"/>
        <v>10686.775000000001</v>
      </c>
      <c r="G735" s="55">
        <f t="shared" si="478"/>
        <v>8075.3750000000009</v>
      </c>
    </row>
    <row r="736" spans="1:7" ht="14" hidden="1" x14ac:dyDescent="0.15">
      <c r="A736" s="44">
        <v>74</v>
      </c>
      <c r="B736" s="47"/>
      <c r="C736" s="55">
        <f t="shared" ref="C736:G736" si="479">+C62*$K$3</f>
        <v>18910.375</v>
      </c>
      <c r="D736" s="55">
        <f t="shared" si="479"/>
        <v>16575.350000000002</v>
      </c>
      <c r="E736" s="55">
        <f t="shared" si="479"/>
        <v>13236.300000000001</v>
      </c>
      <c r="F736" s="55">
        <f t="shared" si="479"/>
        <v>11477.400000000001</v>
      </c>
      <c r="G736" s="55">
        <f t="shared" si="479"/>
        <v>8672.6750000000011</v>
      </c>
    </row>
    <row r="737" spans="1:8" ht="14" hidden="1" x14ac:dyDescent="0.15">
      <c r="A737" s="44">
        <v>75</v>
      </c>
      <c r="B737" s="47"/>
      <c r="C737" s="55">
        <f t="shared" ref="C737:G737" si="480">+C63*$K$3</f>
        <v>20253.75</v>
      </c>
      <c r="D737" s="55">
        <f t="shared" si="480"/>
        <v>17752.350000000002</v>
      </c>
      <c r="E737" s="55">
        <f t="shared" si="480"/>
        <v>14184.775000000001</v>
      </c>
      <c r="F737" s="55">
        <f t="shared" si="480"/>
        <v>12299.925000000001</v>
      </c>
      <c r="G737" s="55">
        <f t="shared" si="480"/>
        <v>9294.4500000000007</v>
      </c>
    </row>
    <row r="738" spans="1:8" ht="14" hidden="1" x14ac:dyDescent="0.15">
      <c r="A738" s="44">
        <v>76</v>
      </c>
      <c r="B738" s="47"/>
      <c r="C738" s="55">
        <f t="shared" ref="C738:G738" si="481">+C64*$K$3</f>
        <v>20253.75</v>
      </c>
      <c r="D738" s="55">
        <f t="shared" si="481"/>
        <v>17752.350000000002</v>
      </c>
      <c r="E738" s="55">
        <f t="shared" si="481"/>
        <v>14184.775000000001</v>
      </c>
      <c r="F738" s="55">
        <f t="shared" si="481"/>
        <v>12299.925000000001</v>
      </c>
      <c r="G738" s="55">
        <f t="shared" si="481"/>
        <v>9294.4500000000007</v>
      </c>
    </row>
    <row r="739" spans="1:8" ht="14" hidden="1" x14ac:dyDescent="0.15">
      <c r="A739" s="44">
        <v>77</v>
      </c>
      <c r="B739" s="47"/>
      <c r="C739" s="55">
        <f t="shared" ref="C739:G739" si="482">+C65*$K$3</f>
        <v>20253.75</v>
      </c>
      <c r="D739" s="55">
        <f t="shared" si="482"/>
        <v>17752.350000000002</v>
      </c>
      <c r="E739" s="55">
        <f t="shared" si="482"/>
        <v>14184.775000000001</v>
      </c>
      <c r="F739" s="55">
        <f t="shared" si="482"/>
        <v>12299.925000000001</v>
      </c>
      <c r="G739" s="55">
        <f t="shared" si="482"/>
        <v>9294.4500000000007</v>
      </c>
    </row>
    <row r="740" spans="1:8" ht="14" hidden="1" x14ac:dyDescent="0.15">
      <c r="A740" s="44">
        <v>78</v>
      </c>
      <c r="B740" s="47"/>
      <c r="C740" s="55">
        <f t="shared" ref="C740:G740" si="483">+C66*$K$3</f>
        <v>20253.75</v>
      </c>
      <c r="D740" s="55">
        <f t="shared" si="483"/>
        <v>17752.350000000002</v>
      </c>
      <c r="E740" s="55">
        <f t="shared" si="483"/>
        <v>14184.775000000001</v>
      </c>
      <c r="F740" s="55">
        <f t="shared" si="483"/>
        <v>12299.925000000001</v>
      </c>
      <c r="G740" s="55">
        <f t="shared" si="483"/>
        <v>9294.4500000000007</v>
      </c>
    </row>
    <row r="741" spans="1:8" ht="14" hidden="1" x14ac:dyDescent="0.15">
      <c r="A741" s="44">
        <v>79</v>
      </c>
      <c r="B741" s="47"/>
      <c r="C741" s="55">
        <f t="shared" ref="C741:G741" si="484">+C67*$K$3</f>
        <v>20253.75</v>
      </c>
      <c r="D741" s="55">
        <f t="shared" si="484"/>
        <v>17752.350000000002</v>
      </c>
      <c r="E741" s="55">
        <f t="shared" si="484"/>
        <v>14184.775000000001</v>
      </c>
      <c r="F741" s="55">
        <f t="shared" si="484"/>
        <v>12299.925000000001</v>
      </c>
      <c r="G741" s="55">
        <f t="shared" si="484"/>
        <v>9294.4500000000007</v>
      </c>
    </row>
    <row r="742" spans="1:8" ht="14" hidden="1" x14ac:dyDescent="0.15">
      <c r="A742" s="44">
        <v>80</v>
      </c>
      <c r="B742" s="47"/>
      <c r="C742" s="55">
        <f t="shared" ref="C742:G742" si="485">+C68*$K$3</f>
        <v>20253.75</v>
      </c>
      <c r="D742" s="55">
        <f t="shared" si="485"/>
        <v>17752.350000000002</v>
      </c>
      <c r="E742" s="55">
        <f t="shared" si="485"/>
        <v>14184.775000000001</v>
      </c>
      <c r="F742" s="55">
        <f t="shared" si="485"/>
        <v>12299.925000000001</v>
      </c>
      <c r="G742" s="55">
        <f t="shared" si="485"/>
        <v>9294.4500000000007</v>
      </c>
    </row>
    <row r="743" spans="1:8" ht="14" hidden="1" x14ac:dyDescent="0.15">
      <c r="A743" s="44">
        <v>81</v>
      </c>
      <c r="B743" s="47"/>
      <c r="C743" s="55">
        <f t="shared" ref="C743:G743" si="486">+C69*$K$3</f>
        <v>20253.75</v>
      </c>
      <c r="D743" s="55">
        <f t="shared" si="486"/>
        <v>17752.350000000002</v>
      </c>
      <c r="E743" s="55">
        <f t="shared" si="486"/>
        <v>14184.775000000001</v>
      </c>
      <c r="F743" s="55">
        <f t="shared" si="486"/>
        <v>12299.925000000001</v>
      </c>
      <c r="G743" s="55">
        <f t="shared" si="486"/>
        <v>9294.4500000000007</v>
      </c>
    </row>
    <row r="744" spans="1:8" ht="14" hidden="1" x14ac:dyDescent="0.15">
      <c r="A744" s="44">
        <v>82</v>
      </c>
      <c r="B744" s="47"/>
      <c r="C744" s="55">
        <f t="shared" ref="C744:G744" si="487">+C70*$K$3</f>
        <v>20253.75</v>
      </c>
      <c r="D744" s="55">
        <f t="shared" si="487"/>
        <v>17752.350000000002</v>
      </c>
      <c r="E744" s="55">
        <f t="shared" si="487"/>
        <v>14184.775000000001</v>
      </c>
      <c r="F744" s="55">
        <f t="shared" si="487"/>
        <v>12299.925000000001</v>
      </c>
      <c r="G744" s="55">
        <f t="shared" si="487"/>
        <v>9294.4500000000007</v>
      </c>
    </row>
    <row r="745" spans="1:8" ht="14" hidden="1" x14ac:dyDescent="0.15">
      <c r="A745" s="44">
        <v>83</v>
      </c>
      <c r="B745" s="47"/>
      <c r="C745" s="55">
        <f t="shared" ref="C745:G745" si="488">+C71*$K$3</f>
        <v>20253.75</v>
      </c>
      <c r="D745" s="55">
        <f t="shared" si="488"/>
        <v>17752.350000000002</v>
      </c>
      <c r="E745" s="55">
        <f t="shared" si="488"/>
        <v>14184.775000000001</v>
      </c>
      <c r="F745" s="55">
        <f t="shared" si="488"/>
        <v>12299.925000000001</v>
      </c>
      <c r="G745" s="55">
        <f t="shared" si="488"/>
        <v>9294.4500000000007</v>
      </c>
    </row>
    <row r="746" spans="1:8" ht="14" hidden="1" x14ac:dyDescent="0.15">
      <c r="A746" s="44">
        <v>84</v>
      </c>
      <c r="B746" s="47" t="s">
        <v>3</v>
      </c>
      <c r="C746" s="55">
        <f t="shared" ref="C746:G746" si="489">+C72*$K$3</f>
        <v>20253.75</v>
      </c>
      <c r="D746" s="55">
        <f t="shared" si="489"/>
        <v>17752.350000000002</v>
      </c>
      <c r="E746" s="55">
        <f t="shared" si="489"/>
        <v>14184.775000000001</v>
      </c>
      <c r="F746" s="55">
        <f t="shared" si="489"/>
        <v>12299.925000000001</v>
      </c>
      <c r="G746" s="55">
        <f t="shared" si="489"/>
        <v>9294.4500000000007</v>
      </c>
    </row>
    <row r="747" spans="1:8" ht="14" hidden="1" x14ac:dyDescent="0.15">
      <c r="A747" s="44">
        <v>1</v>
      </c>
      <c r="B747" s="47" t="s">
        <v>4</v>
      </c>
      <c r="C747" s="55">
        <f t="shared" ref="C747:G747" si="490">+C73*$K$3</f>
        <v>1038.4000000000001</v>
      </c>
      <c r="D747" s="55">
        <f t="shared" si="490"/>
        <v>909.7</v>
      </c>
      <c r="E747" s="55">
        <f t="shared" si="490"/>
        <v>751.30000000000007</v>
      </c>
      <c r="F747" s="55">
        <f t="shared" si="490"/>
        <v>652.02500000000009</v>
      </c>
      <c r="G747" s="55">
        <f t="shared" si="490"/>
        <v>492.52500000000003</v>
      </c>
    </row>
    <row r="748" spans="1:8" ht="14" hidden="1" x14ac:dyDescent="0.15">
      <c r="A748" s="44">
        <v>2</v>
      </c>
      <c r="B748" s="47" t="s">
        <v>1</v>
      </c>
      <c r="C748" s="55">
        <f t="shared" ref="C748:G748" si="491">+C74*$K$3</f>
        <v>1764.95</v>
      </c>
      <c r="D748" s="55">
        <f t="shared" si="491"/>
        <v>1547.15</v>
      </c>
      <c r="E748" s="55">
        <f t="shared" si="491"/>
        <v>1277.1000000000001</v>
      </c>
      <c r="F748" s="55">
        <f t="shared" si="491"/>
        <v>1107.7</v>
      </c>
      <c r="G748" s="55">
        <f t="shared" si="491"/>
        <v>837.1</v>
      </c>
    </row>
    <row r="749" spans="1:8" ht="15" hidden="1" thickBot="1" x14ac:dyDescent="0.2">
      <c r="A749" s="44">
        <v>3</v>
      </c>
      <c r="B749" s="47" t="s">
        <v>5</v>
      </c>
      <c r="C749" s="55">
        <f t="shared" ref="C749:G749" si="492">+C75*$K$3</f>
        <v>2490.9500000000003</v>
      </c>
      <c r="D749" s="55">
        <f t="shared" si="492"/>
        <v>2184.0500000000002</v>
      </c>
      <c r="E749" s="55">
        <f t="shared" si="492"/>
        <v>1803.1750000000002</v>
      </c>
      <c r="F749" s="55">
        <f t="shared" si="492"/>
        <v>1563.9250000000002</v>
      </c>
      <c r="G749" s="55">
        <f t="shared" si="492"/>
        <v>1181.6750000000002</v>
      </c>
    </row>
    <row r="750" spans="1:8" ht="14" hidden="1" thickBot="1" x14ac:dyDescent="0.2">
      <c r="A750" s="51"/>
      <c r="B750" s="51"/>
      <c r="C750" s="51"/>
      <c r="D750" s="51"/>
      <c r="E750" s="51"/>
      <c r="F750" s="51"/>
      <c r="G750" s="51"/>
    </row>
    <row r="751" spans="1:8" ht="18" hidden="1" x14ac:dyDescent="0.2">
      <c r="A751" s="479" t="s">
        <v>17</v>
      </c>
      <c r="B751" s="480"/>
      <c r="C751" s="480"/>
      <c r="D751" s="480"/>
      <c r="E751" s="480"/>
      <c r="F751" s="480"/>
      <c r="G751" s="481"/>
    </row>
    <row r="752" spans="1:8" ht="18" hidden="1" x14ac:dyDescent="0.2">
      <c r="A752" s="482" t="s">
        <v>12</v>
      </c>
      <c r="B752" s="483"/>
      <c r="C752" s="483"/>
      <c r="D752" s="483"/>
      <c r="E752" s="483"/>
      <c r="F752" s="483"/>
      <c r="G752" s="484"/>
      <c r="H752" s="56"/>
    </row>
    <row r="753" spans="1:7" hidden="1" x14ac:dyDescent="0.15">
      <c r="A753" s="476" t="s">
        <v>0</v>
      </c>
      <c r="B753" s="477"/>
      <c r="C753" s="477"/>
      <c r="D753" s="477"/>
      <c r="E753" s="477"/>
      <c r="F753" s="477"/>
      <c r="G753" s="478"/>
    </row>
    <row r="754" spans="1:7" hidden="1" x14ac:dyDescent="0.15">
      <c r="A754" s="44" t="s">
        <v>2</v>
      </c>
      <c r="B754" s="45" t="s">
        <v>2</v>
      </c>
      <c r="C754" s="65">
        <v>2000</v>
      </c>
      <c r="D754" s="65">
        <v>3500</v>
      </c>
      <c r="E754" s="69">
        <v>5000</v>
      </c>
      <c r="F754" s="46"/>
      <c r="G754" s="50"/>
    </row>
    <row r="755" spans="1:7" ht="14" hidden="1" x14ac:dyDescent="0.15">
      <c r="A755" s="44">
        <v>18</v>
      </c>
      <c r="B755" s="47"/>
      <c r="C755" s="55">
        <f>+C155*$K$3</f>
        <v>1307.075</v>
      </c>
      <c r="D755" s="55">
        <f t="shared" ref="D755:G755" si="493">+D155*$K$3</f>
        <v>1186.625</v>
      </c>
      <c r="E755" s="55">
        <f t="shared" si="493"/>
        <v>887.7</v>
      </c>
      <c r="F755" s="55">
        <f t="shared" si="493"/>
        <v>642.125</v>
      </c>
      <c r="G755" s="55">
        <f t="shared" si="493"/>
        <v>0</v>
      </c>
    </row>
    <row r="756" spans="1:7" ht="14" hidden="1" x14ac:dyDescent="0.15">
      <c r="A756" s="44">
        <v>19</v>
      </c>
      <c r="B756" s="47"/>
      <c r="C756" s="55">
        <f t="shared" ref="C756:G756" si="494">+C156*$K$3</f>
        <v>1323.575</v>
      </c>
      <c r="D756" s="55">
        <f t="shared" si="494"/>
        <v>1201.2</v>
      </c>
      <c r="E756" s="55">
        <f t="shared" si="494"/>
        <v>895.67500000000007</v>
      </c>
      <c r="F756" s="55">
        <f t="shared" si="494"/>
        <v>648.17500000000007</v>
      </c>
      <c r="G756" s="55">
        <f t="shared" si="494"/>
        <v>0</v>
      </c>
    </row>
    <row r="757" spans="1:7" ht="14" hidden="1" x14ac:dyDescent="0.15">
      <c r="A757" s="44">
        <v>20</v>
      </c>
      <c r="B757" s="47"/>
      <c r="C757" s="55">
        <f t="shared" ref="C757:G757" si="495">+C157*$K$3</f>
        <v>1339.8000000000002</v>
      </c>
      <c r="D757" s="55">
        <f t="shared" si="495"/>
        <v>1215.7750000000001</v>
      </c>
      <c r="E757" s="55">
        <f t="shared" si="495"/>
        <v>905.02500000000009</v>
      </c>
      <c r="F757" s="55">
        <f t="shared" si="495"/>
        <v>655.05000000000007</v>
      </c>
      <c r="G757" s="55">
        <f t="shared" si="495"/>
        <v>0</v>
      </c>
    </row>
    <row r="758" spans="1:7" ht="14" hidden="1" x14ac:dyDescent="0.15">
      <c r="A758" s="44">
        <v>21</v>
      </c>
      <c r="B758" s="47"/>
      <c r="C758" s="55">
        <f t="shared" ref="C758:G758" si="496">+C158*$K$3</f>
        <v>1356.8500000000001</v>
      </c>
      <c r="D758" s="55">
        <f t="shared" si="496"/>
        <v>1230.9000000000001</v>
      </c>
      <c r="E758" s="55">
        <f t="shared" si="496"/>
        <v>914.37500000000011</v>
      </c>
      <c r="F758" s="55">
        <f t="shared" si="496"/>
        <v>661.92500000000007</v>
      </c>
      <c r="G758" s="55">
        <f t="shared" si="496"/>
        <v>0</v>
      </c>
    </row>
    <row r="759" spans="1:7" ht="14" hidden="1" x14ac:dyDescent="0.15">
      <c r="A759" s="44">
        <v>22</v>
      </c>
      <c r="B759" s="47"/>
      <c r="C759" s="55">
        <f t="shared" ref="C759:G759" si="497">+C159*$K$3</f>
        <v>1373.9</v>
      </c>
      <c r="D759" s="55">
        <f t="shared" si="497"/>
        <v>1247.6750000000002</v>
      </c>
      <c r="E759" s="55">
        <f t="shared" si="497"/>
        <v>923.72500000000002</v>
      </c>
      <c r="F759" s="55">
        <f t="shared" si="497"/>
        <v>669.07500000000005</v>
      </c>
      <c r="G759" s="55">
        <f t="shared" si="497"/>
        <v>0</v>
      </c>
    </row>
    <row r="760" spans="1:7" ht="14" hidden="1" x14ac:dyDescent="0.15">
      <c r="A760" s="44">
        <v>23</v>
      </c>
      <c r="B760" s="47"/>
      <c r="C760" s="55">
        <f t="shared" ref="C760:G760" si="498">+C160*$K$3</f>
        <v>1392.325</v>
      </c>
      <c r="D760" s="55">
        <f t="shared" si="498"/>
        <v>1263.9000000000001</v>
      </c>
      <c r="E760" s="55">
        <f t="shared" si="498"/>
        <v>933.62500000000011</v>
      </c>
      <c r="F760" s="55">
        <f t="shared" si="498"/>
        <v>675.95</v>
      </c>
      <c r="G760" s="55">
        <f t="shared" si="498"/>
        <v>0</v>
      </c>
    </row>
    <row r="761" spans="1:7" ht="14" hidden="1" x14ac:dyDescent="0.15">
      <c r="A761" s="44">
        <v>24</v>
      </c>
      <c r="B761" s="47"/>
      <c r="C761" s="55">
        <f t="shared" ref="C761:G761" si="499">+C161*$K$3</f>
        <v>1411.575</v>
      </c>
      <c r="D761" s="55">
        <f t="shared" si="499"/>
        <v>1280.95</v>
      </c>
      <c r="E761" s="55">
        <f t="shared" si="499"/>
        <v>944.07500000000005</v>
      </c>
      <c r="F761" s="55">
        <f t="shared" si="499"/>
        <v>683.375</v>
      </c>
      <c r="G761" s="55">
        <f t="shared" si="499"/>
        <v>0</v>
      </c>
    </row>
    <row r="762" spans="1:7" ht="14" hidden="1" x14ac:dyDescent="0.15">
      <c r="A762" s="44">
        <v>25</v>
      </c>
      <c r="B762" s="47"/>
      <c r="C762" s="55">
        <f t="shared" ref="C762:G762" si="500">+C162*$K$3</f>
        <v>1430.825</v>
      </c>
      <c r="D762" s="55">
        <f t="shared" si="500"/>
        <v>1298.2750000000001</v>
      </c>
      <c r="E762" s="55">
        <f t="shared" si="500"/>
        <v>954.52500000000009</v>
      </c>
      <c r="F762" s="55">
        <f t="shared" si="500"/>
        <v>690.80000000000007</v>
      </c>
      <c r="G762" s="55">
        <f t="shared" si="500"/>
        <v>0</v>
      </c>
    </row>
    <row r="763" spans="1:7" ht="14" hidden="1" x14ac:dyDescent="0.15">
      <c r="A763" s="44">
        <v>26</v>
      </c>
      <c r="B763" s="47"/>
      <c r="C763" s="55">
        <f t="shared" ref="C763:G763" si="501">+C163*$K$3</f>
        <v>1458.8750000000002</v>
      </c>
      <c r="D763" s="55">
        <f t="shared" si="501"/>
        <v>1324.4</v>
      </c>
      <c r="E763" s="55">
        <f t="shared" si="501"/>
        <v>971.02500000000009</v>
      </c>
      <c r="F763" s="55">
        <f t="shared" si="501"/>
        <v>702.625</v>
      </c>
      <c r="G763" s="55">
        <f t="shared" si="501"/>
        <v>0</v>
      </c>
    </row>
    <row r="764" spans="1:7" ht="14" hidden="1" x14ac:dyDescent="0.15">
      <c r="A764" s="44">
        <v>27</v>
      </c>
      <c r="B764" s="47"/>
      <c r="C764" s="55">
        <f t="shared" ref="C764:G764" si="502">+C164*$K$3</f>
        <v>1487.7500000000002</v>
      </c>
      <c r="D764" s="55">
        <f t="shared" si="502"/>
        <v>1350.8000000000002</v>
      </c>
      <c r="E764" s="55">
        <f t="shared" si="502"/>
        <v>987.25000000000011</v>
      </c>
      <c r="F764" s="55">
        <f t="shared" si="502"/>
        <v>714.72500000000002</v>
      </c>
      <c r="G764" s="55">
        <f t="shared" si="502"/>
        <v>0</v>
      </c>
    </row>
    <row r="765" spans="1:7" ht="14" hidden="1" x14ac:dyDescent="0.15">
      <c r="A765" s="44">
        <v>28</v>
      </c>
      <c r="B765" s="47"/>
      <c r="C765" s="55">
        <f t="shared" ref="C765:G765" si="503">+C165*$K$3</f>
        <v>1518.2750000000001</v>
      </c>
      <c r="D765" s="55">
        <f t="shared" si="503"/>
        <v>1378.0250000000001</v>
      </c>
      <c r="E765" s="55">
        <f t="shared" si="503"/>
        <v>1004.3000000000001</v>
      </c>
      <c r="F765" s="55">
        <f t="shared" si="503"/>
        <v>727.1</v>
      </c>
      <c r="G765" s="55">
        <f t="shared" si="503"/>
        <v>0</v>
      </c>
    </row>
    <row r="766" spans="1:7" ht="14" hidden="1" x14ac:dyDescent="0.15">
      <c r="A766" s="44">
        <v>29</v>
      </c>
      <c r="B766" s="47"/>
      <c r="C766" s="55">
        <f t="shared" ref="C766:G766" si="504">+C166*$K$3</f>
        <v>1550.1750000000002</v>
      </c>
      <c r="D766" s="55">
        <f t="shared" si="504"/>
        <v>1406.625</v>
      </c>
      <c r="E766" s="55">
        <f t="shared" si="504"/>
        <v>1022.45</v>
      </c>
      <c r="F766" s="55">
        <f t="shared" si="504"/>
        <v>740.30000000000007</v>
      </c>
      <c r="G766" s="55">
        <f t="shared" si="504"/>
        <v>0</v>
      </c>
    </row>
    <row r="767" spans="1:7" ht="14" hidden="1" x14ac:dyDescent="0.15">
      <c r="A767" s="44">
        <v>30</v>
      </c>
      <c r="B767" s="47"/>
      <c r="C767" s="55">
        <f t="shared" ref="C767:G767" si="505">+C167*$K$3</f>
        <v>1582.9</v>
      </c>
      <c r="D767" s="55">
        <f t="shared" si="505"/>
        <v>1437.15</v>
      </c>
      <c r="E767" s="55">
        <f t="shared" si="505"/>
        <v>1041.7</v>
      </c>
      <c r="F767" s="55">
        <f t="shared" si="505"/>
        <v>754.32500000000005</v>
      </c>
      <c r="G767" s="55">
        <f t="shared" si="505"/>
        <v>0</v>
      </c>
    </row>
    <row r="768" spans="1:7" ht="14" hidden="1" x14ac:dyDescent="0.15">
      <c r="A768" s="44">
        <v>31</v>
      </c>
      <c r="B768" s="47"/>
      <c r="C768" s="55">
        <f t="shared" ref="C768:G768" si="506">+C168*$K$3</f>
        <v>1616.45</v>
      </c>
      <c r="D768" s="55">
        <f t="shared" si="506"/>
        <v>1467.4</v>
      </c>
      <c r="E768" s="55">
        <f t="shared" si="506"/>
        <v>1061.5</v>
      </c>
      <c r="F768" s="55">
        <f t="shared" si="506"/>
        <v>768.35</v>
      </c>
      <c r="G768" s="55">
        <f t="shared" si="506"/>
        <v>0</v>
      </c>
    </row>
    <row r="769" spans="1:7" ht="14" hidden="1" x14ac:dyDescent="0.15">
      <c r="A769" s="44">
        <v>32</v>
      </c>
      <c r="B769" s="47"/>
      <c r="C769" s="55">
        <f t="shared" ref="C769:G769" si="507">+C169*$K$3</f>
        <v>1651.9250000000002</v>
      </c>
      <c r="D769" s="55">
        <f t="shared" si="507"/>
        <v>1499.3000000000002</v>
      </c>
      <c r="E769" s="55">
        <f t="shared" si="507"/>
        <v>1081.575</v>
      </c>
      <c r="F769" s="55">
        <f t="shared" si="507"/>
        <v>782.92500000000007</v>
      </c>
      <c r="G769" s="55">
        <f t="shared" si="507"/>
        <v>0</v>
      </c>
    </row>
    <row r="770" spans="1:7" ht="14" hidden="1" x14ac:dyDescent="0.15">
      <c r="A770" s="44">
        <v>33</v>
      </c>
      <c r="B770" s="47"/>
      <c r="C770" s="55">
        <f t="shared" ref="C770:G770" si="508">+C170*$K$3</f>
        <v>1687.95</v>
      </c>
      <c r="D770" s="55">
        <f t="shared" si="508"/>
        <v>1532.3000000000002</v>
      </c>
      <c r="E770" s="55">
        <f t="shared" si="508"/>
        <v>1103.3000000000002</v>
      </c>
      <c r="F770" s="55">
        <f t="shared" si="508"/>
        <v>798.32500000000005</v>
      </c>
      <c r="G770" s="55">
        <f t="shared" si="508"/>
        <v>0</v>
      </c>
    </row>
    <row r="771" spans="1:7" ht="14" hidden="1" x14ac:dyDescent="0.15">
      <c r="A771" s="44">
        <v>34</v>
      </c>
      <c r="B771" s="47"/>
      <c r="C771" s="55">
        <f t="shared" ref="C771:G771" si="509">+C171*$K$3</f>
        <v>1725.6250000000002</v>
      </c>
      <c r="D771" s="55">
        <f t="shared" si="509"/>
        <v>1565.8500000000001</v>
      </c>
      <c r="E771" s="55">
        <f t="shared" si="509"/>
        <v>1124.75</v>
      </c>
      <c r="F771" s="55">
        <f t="shared" si="509"/>
        <v>814.27500000000009</v>
      </c>
      <c r="G771" s="55">
        <f t="shared" si="509"/>
        <v>0</v>
      </c>
    </row>
    <row r="772" spans="1:7" ht="14" hidden="1" x14ac:dyDescent="0.15">
      <c r="A772" s="44">
        <v>35</v>
      </c>
      <c r="B772" s="47"/>
      <c r="C772" s="55">
        <f t="shared" ref="C772:G772" si="510">+C172*$K$3</f>
        <v>1763.8500000000001</v>
      </c>
      <c r="D772" s="55">
        <f t="shared" si="510"/>
        <v>1601.325</v>
      </c>
      <c r="E772" s="55">
        <f t="shared" si="510"/>
        <v>1148.4000000000001</v>
      </c>
      <c r="F772" s="55">
        <f t="shared" si="510"/>
        <v>831.32500000000005</v>
      </c>
      <c r="G772" s="55">
        <f t="shared" si="510"/>
        <v>0</v>
      </c>
    </row>
    <row r="773" spans="1:7" ht="14" hidden="1" x14ac:dyDescent="0.15">
      <c r="A773" s="44">
        <v>36</v>
      </c>
      <c r="B773" s="47"/>
      <c r="C773" s="55">
        <f t="shared" ref="C773:G773" si="511">+C173*$K$3</f>
        <v>1804.0000000000002</v>
      </c>
      <c r="D773" s="55">
        <f t="shared" si="511"/>
        <v>1637.3500000000001</v>
      </c>
      <c r="E773" s="55">
        <f t="shared" si="511"/>
        <v>1172.325</v>
      </c>
      <c r="F773" s="55">
        <f t="shared" si="511"/>
        <v>848.37500000000011</v>
      </c>
      <c r="G773" s="55">
        <f t="shared" si="511"/>
        <v>0</v>
      </c>
    </row>
    <row r="774" spans="1:7" ht="14" hidden="1" x14ac:dyDescent="0.15">
      <c r="A774" s="44">
        <v>37</v>
      </c>
      <c r="B774" s="47"/>
      <c r="C774" s="55">
        <f t="shared" ref="C774:G774" si="512">+C174*$K$3</f>
        <v>1844.9750000000001</v>
      </c>
      <c r="D774" s="55">
        <f t="shared" si="512"/>
        <v>1674.2</v>
      </c>
      <c r="E774" s="55">
        <f t="shared" si="512"/>
        <v>1196.5250000000001</v>
      </c>
      <c r="F774" s="55">
        <f t="shared" si="512"/>
        <v>865.97500000000002</v>
      </c>
      <c r="G774" s="55">
        <f t="shared" si="512"/>
        <v>0</v>
      </c>
    </row>
    <row r="775" spans="1:7" ht="14" hidden="1" x14ac:dyDescent="0.15">
      <c r="A775" s="44">
        <v>38</v>
      </c>
      <c r="B775" s="47"/>
      <c r="C775" s="55">
        <f t="shared" ref="C775:G775" si="513">+C175*$K$3</f>
        <v>1886.7750000000001</v>
      </c>
      <c r="D775" s="55">
        <f t="shared" si="513"/>
        <v>1712.9750000000001</v>
      </c>
      <c r="E775" s="55">
        <f t="shared" si="513"/>
        <v>1221.825</v>
      </c>
      <c r="F775" s="55">
        <f t="shared" si="513"/>
        <v>884.12500000000011</v>
      </c>
      <c r="G775" s="55">
        <f t="shared" si="513"/>
        <v>0</v>
      </c>
    </row>
    <row r="776" spans="1:7" ht="14" hidden="1" x14ac:dyDescent="0.15">
      <c r="A776" s="44">
        <v>39</v>
      </c>
      <c r="B776" s="47"/>
      <c r="C776" s="55">
        <f t="shared" ref="C776:G776" si="514">+C176*$K$3</f>
        <v>1930.5000000000002</v>
      </c>
      <c r="D776" s="55">
        <f t="shared" si="514"/>
        <v>1752.3000000000002</v>
      </c>
      <c r="E776" s="55">
        <f t="shared" si="514"/>
        <v>1247.4000000000001</v>
      </c>
      <c r="F776" s="55">
        <f t="shared" si="514"/>
        <v>903.1</v>
      </c>
      <c r="G776" s="55">
        <f t="shared" si="514"/>
        <v>0</v>
      </c>
    </row>
    <row r="777" spans="1:7" ht="14" hidden="1" x14ac:dyDescent="0.15">
      <c r="A777" s="44">
        <v>40</v>
      </c>
      <c r="B777" s="47"/>
      <c r="C777" s="55">
        <f t="shared" ref="C777:G777" si="515">+C177*$K$3</f>
        <v>1974.5000000000002</v>
      </c>
      <c r="D777" s="55">
        <f t="shared" si="515"/>
        <v>1792.45</v>
      </c>
      <c r="E777" s="55">
        <f t="shared" si="515"/>
        <v>1273.8000000000002</v>
      </c>
      <c r="F777" s="55">
        <f t="shared" si="515"/>
        <v>921.80000000000007</v>
      </c>
      <c r="G777" s="55">
        <f t="shared" si="515"/>
        <v>0</v>
      </c>
    </row>
    <row r="778" spans="1:7" ht="14" hidden="1" x14ac:dyDescent="0.15">
      <c r="A778" s="44">
        <v>41</v>
      </c>
      <c r="B778" s="47"/>
      <c r="C778" s="55">
        <f t="shared" ref="C778:G778" si="516">+C178*$K$3</f>
        <v>2020.4250000000002</v>
      </c>
      <c r="D778" s="55">
        <f t="shared" si="516"/>
        <v>1833.4250000000002</v>
      </c>
      <c r="E778" s="55">
        <f t="shared" si="516"/>
        <v>1301.0250000000001</v>
      </c>
      <c r="F778" s="55">
        <f t="shared" si="516"/>
        <v>941.6</v>
      </c>
      <c r="G778" s="55">
        <f t="shared" si="516"/>
        <v>0</v>
      </c>
    </row>
    <row r="779" spans="1:7" ht="14" hidden="1" x14ac:dyDescent="0.15">
      <c r="A779" s="44">
        <v>42</v>
      </c>
      <c r="B779" s="47"/>
      <c r="C779" s="55">
        <f t="shared" ref="C779:G779" si="517">+C179*$K$3</f>
        <v>2066.3500000000004</v>
      </c>
      <c r="D779" s="55">
        <f t="shared" si="517"/>
        <v>1875.5000000000002</v>
      </c>
      <c r="E779" s="55">
        <f t="shared" si="517"/>
        <v>1329.625</v>
      </c>
      <c r="F779" s="55">
        <f t="shared" si="517"/>
        <v>962.22500000000002</v>
      </c>
      <c r="G779" s="55">
        <f t="shared" si="517"/>
        <v>0</v>
      </c>
    </row>
    <row r="780" spans="1:7" ht="14" hidden="1" x14ac:dyDescent="0.15">
      <c r="A780" s="44">
        <v>43</v>
      </c>
      <c r="B780" s="47"/>
      <c r="C780" s="55">
        <f t="shared" ref="C780:G780" si="518">+C180*$K$3</f>
        <v>2115.0250000000001</v>
      </c>
      <c r="D780" s="55">
        <f t="shared" si="518"/>
        <v>1918.95</v>
      </c>
      <c r="E780" s="55">
        <f t="shared" si="518"/>
        <v>1358.7750000000001</v>
      </c>
      <c r="F780" s="55">
        <f t="shared" si="518"/>
        <v>983.95</v>
      </c>
      <c r="G780" s="55">
        <f t="shared" si="518"/>
        <v>0</v>
      </c>
    </row>
    <row r="781" spans="1:7" ht="14" hidden="1" x14ac:dyDescent="0.15">
      <c r="A781" s="44">
        <v>44</v>
      </c>
      <c r="B781" s="47"/>
      <c r="C781" s="55">
        <f t="shared" ref="C781:G781" si="519">+C181*$K$3</f>
        <v>2163.15</v>
      </c>
      <c r="D781" s="55">
        <f t="shared" si="519"/>
        <v>1963.5000000000002</v>
      </c>
      <c r="E781" s="55">
        <f t="shared" si="519"/>
        <v>1388.75</v>
      </c>
      <c r="F781" s="55">
        <f t="shared" si="519"/>
        <v>1005.4000000000001</v>
      </c>
      <c r="G781" s="55">
        <f t="shared" si="519"/>
        <v>0</v>
      </c>
    </row>
    <row r="782" spans="1:7" ht="14" hidden="1" x14ac:dyDescent="0.15">
      <c r="A782" s="44">
        <v>45</v>
      </c>
      <c r="B782" s="47"/>
      <c r="C782" s="55">
        <f t="shared" ref="C782:G782" si="520">+C182*$K$3</f>
        <v>2213.75</v>
      </c>
      <c r="D782" s="55">
        <f t="shared" si="520"/>
        <v>2009.7000000000003</v>
      </c>
      <c r="E782" s="55">
        <f t="shared" si="520"/>
        <v>1419.5500000000002</v>
      </c>
      <c r="F782" s="55">
        <f t="shared" si="520"/>
        <v>1027.6750000000002</v>
      </c>
      <c r="G782" s="55">
        <f t="shared" si="520"/>
        <v>0</v>
      </c>
    </row>
    <row r="783" spans="1:7" ht="14" hidden="1" x14ac:dyDescent="0.15">
      <c r="A783" s="44">
        <v>46</v>
      </c>
      <c r="B783" s="47"/>
      <c r="C783" s="55">
        <f t="shared" ref="C783:G783" si="521">+C183*$K$3</f>
        <v>2265.4500000000003</v>
      </c>
      <c r="D783" s="55">
        <f t="shared" si="521"/>
        <v>2055.9</v>
      </c>
      <c r="E783" s="55">
        <f t="shared" si="521"/>
        <v>1450.9</v>
      </c>
      <c r="F783" s="55">
        <f t="shared" si="521"/>
        <v>1049.95</v>
      </c>
      <c r="G783" s="55">
        <f t="shared" si="521"/>
        <v>0</v>
      </c>
    </row>
    <row r="784" spans="1:7" ht="14" hidden="1" x14ac:dyDescent="0.15">
      <c r="A784" s="44">
        <v>47</v>
      </c>
      <c r="B784" s="47"/>
      <c r="C784" s="55">
        <f t="shared" ref="C784:G784" si="522">+C184*$K$3</f>
        <v>2317.9750000000004</v>
      </c>
      <c r="D784" s="55">
        <f t="shared" si="522"/>
        <v>2103.2000000000003</v>
      </c>
      <c r="E784" s="55">
        <f t="shared" si="522"/>
        <v>1483.3500000000001</v>
      </c>
      <c r="F784" s="55">
        <f t="shared" si="522"/>
        <v>1073.875</v>
      </c>
      <c r="G784" s="55">
        <f t="shared" si="522"/>
        <v>0</v>
      </c>
    </row>
    <row r="785" spans="1:7" ht="14" hidden="1" x14ac:dyDescent="0.15">
      <c r="A785" s="44">
        <v>48</v>
      </c>
      <c r="B785" s="47"/>
      <c r="C785" s="55">
        <f t="shared" ref="C785:G785" si="523">+C185*$K$3</f>
        <v>2371.3250000000003</v>
      </c>
      <c r="D785" s="55">
        <f t="shared" si="523"/>
        <v>2151.875</v>
      </c>
      <c r="E785" s="55">
        <f t="shared" si="523"/>
        <v>1516.075</v>
      </c>
      <c r="F785" s="55">
        <f t="shared" si="523"/>
        <v>1097.25</v>
      </c>
      <c r="G785" s="55">
        <f t="shared" si="523"/>
        <v>0</v>
      </c>
    </row>
    <row r="786" spans="1:7" ht="14" hidden="1" x14ac:dyDescent="0.15">
      <c r="A786" s="44">
        <v>49</v>
      </c>
      <c r="B786" s="47"/>
      <c r="C786" s="55">
        <f t="shared" ref="C786:G786" si="524">+C186*$K$3</f>
        <v>2426.3250000000003</v>
      </c>
      <c r="D786" s="55">
        <f t="shared" si="524"/>
        <v>2201.65</v>
      </c>
      <c r="E786" s="55">
        <f t="shared" si="524"/>
        <v>1549.6250000000002</v>
      </c>
      <c r="F786" s="55">
        <f t="shared" si="524"/>
        <v>1121.45</v>
      </c>
      <c r="G786" s="55">
        <f t="shared" si="524"/>
        <v>0</v>
      </c>
    </row>
    <row r="787" spans="1:7" ht="14" hidden="1" x14ac:dyDescent="0.15">
      <c r="A787" s="44">
        <v>50</v>
      </c>
      <c r="B787" s="47"/>
      <c r="C787" s="55">
        <f t="shared" ref="C787:G787" si="525">+C187*$K$3</f>
        <v>2481.6000000000004</v>
      </c>
      <c r="D787" s="55">
        <f t="shared" si="525"/>
        <v>2252.5250000000001</v>
      </c>
      <c r="E787" s="55">
        <f t="shared" si="525"/>
        <v>1584.2750000000001</v>
      </c>
      <c r="F787" s="55">
        <f t="shared" si="525"/>
        <v>1146.4750000000001</v>
      </c>
      <c r="G787" s="55">
        <f t="shared" si="525"/>
        <v>0</v>
      </c>
    </row>
    <row r="788" spans="1:7" ht="14" hidden="1" x14ac:dyDescent="0.15">
      <c r="A788" s="44">
        <v>51</v>
      </c>
      <c r="B788" s="47"/>
      <c r="C788" s="55">
        <f t="shared" ref="C788:G788" si="526">+C188*$K$3</f>
        <v>2539.0750000000003</v>
      </c>
      <c r="D788" s="55">
        <f t="shared" si="526"/>
        <v>2304.2250000000004</v>
      </c>
      <c r="E788" s="55">
        <f t="shared" si="526"/>
        <v>1618.9250000000002</v>
      </c>
      <c r="F788" s="55">
        <f t="shared" si="526"/>
        <v>1172.0500000000002</v>
      </c>
      <c r="G788" s="55">
        <f t="shared" si="526"/>
        <v>0</v>
      </c>
    </row>
    <row r="789" spans="1:7" ht="14" hidden="1" x14ac:dyDescent="0.15">
      <c r="A789" s="44">
        <v>52</v>
      </c>
      <c r="B789" s="47"/>
      <c r="C789" s="55">
        <f t="shared" ref="C789:G789" si="527">+C189*$K$3</f>
        <v>2597.65</v>
      </c>
      <c r="D789" s="55">
        <f t="shared" si="527"/>
        <v>2357.0250000000001</v>
      </c>
      <c r="E789" s="55">
        <f t="shared" si="527"/>
        <v>1655.2250000000001</v>
      </c>
      <c r="F789" s="55">
        <f t="shared" si="527"/>
        <v>1198.1750000000002</v>
      </c>
      <c r="G789" s="55">
        <f t="shared" si="527"/>
        <v>0</v>
      </c>
    </row>
    <row r="790" spans="1:7" ht="14" hidden="1" x14ac:dyDescent="0.15">
      <c r="A790" s="44">
        <v>53</v>
      </c>
      <c r="B790" s="47"/>
      <c r="C790" s="55">
        <f t="shared" ref="C790:G790" si="528">+C190*$K$3</f>
        <v>2656.7750000000001</v>
      </c>
      <c r="D790" s="55">
        <f t="shared" si="528"/>
        <v>2411.2000000000003</v>
      </c>
      <c r="E790" s="55">
        <f t="shared" si="528"/>
        <v>1692.3500000000001</v>
      </c>
      <c r="F790" s="55">
        <f t="shared" si="528"/>
        <v>1225.125</v>
      </c>
      <c r="G790" s="55">
        <f t="shared" si="528"/>
        <v>0</v>
      </c>
    </row>
    <row r="791" spans="1:7" ht="14" hidden="1" x14ac:dyDescent="0.15">
      <c r="A791" s="44">
        <v>54</v>
      </c>
      <c r="B791" s="47"/>
      <c r="C791" s="55">
        <f t="shared" ref="C791:G791" si="529">+C191*$K$3</f>
        <v>2717.2750000000001</v>
      </c>
      <c r="D791" s="55">
        <f t="shared" si="529"/>
        <v>2465.65</v>
      </c>
      <c r="E791" s="55">
        <f t="shared" si="529"/>
        <v>1729.4750000000001</v>
      </c>
      <c r="F791" s="55">
        <f t="shared" si="529"/>
        <v>1251.8000000000002</v>
      </c>
      <c r="G791" s="55">
        <f t="shared" si="529"/>
        <v>0</v>
      </c>
    </row>
    <row r="792" spans="1:7" ht="14" hidden="1" x14ac:dyDescent="0.15">
      <c r="A792" s="44">
        <v>55</v>
      </c>
      <c r="B792" s="47"/>
      <c r="C792" s="55">
        <f t="shared" ref="C792:G792" si="530">+C192*$K$3</f>
        <v>2779.9750000000004</v>
      </c>
      <c r="D792" s="55">
        <f t="shared" si="530"/>
        <v>2522.5750000000003</v>
      </c>
      <c r="E792" s="55">
        <f t="shared" si="530"/>
        <v>1767.7</v>
      </c>
      <c r="F792" s="55">
        <f t="shared" si="530"/>
        <v>1279.8500000000001</v>
      </c>
      <c r="G792" s="55">
        <f t="shared" si="530"/>
        <v>0</v>
      </c>
    </row>
    <row r="793" spans="1:7" ht="14" hidden="1" x14ac:dyDescent="0.15">
      <c r="A793" s="44">
        <v>56</v>
      </c>
      <c r="B793" s="47"/>
      <c r="C793" s="55">
        <f t="shared" ref="C793:G793" si="531">+C193*$K$3</f>
        <v>2841.8500000000004</v>
      </c>
      <c r="D793" s="55">
        <f t="shared" si="531"/>
        <v>2579.5</v>
      </c>
      <c r="E793" s="55">
        <f t="shared" si="531"/>
        <v>1807.0250000000001</v>
      </c>
      <c r="F793" s="55">
        <f t="shared" si="531"/>
        <v>1307.9000000000001</v>
      </c>
      <c r="G793" s="55">
        <f t="shared" si="531"/>
        <v>0</v>
      </c>
    </row>
    <row r="794" spans="1:7" ht="14" hidden="1" x14ac:dyDescent="0.15">
      <c r="A794" s="44">
        <v>57</v>
      </c>
      <c r="B794" s="47"/>
      <c r="C794" s="55">
        <f t="shared" ref="C794:G794" si="532">+C194*$K$3</f>
        <v>2906.4750000000004</v>
      </c>
      <c r="D794" s="55">
        <f t="shared" si="532"/>
        <v>2637.5250000000001</v>
      </c>
      <c r="E794" s="55">
        <f t="shared" si="532"/>
        <v>1847.1750000000002</v>
      </c>
      <c r="F794" s="55">
        <f t="shared" si="532"/>
        <v>1337.325</v>
      </c>
      <c r="G794" s="55">
        <f t="shared" si="532"/>
        <v>0</v>
      </c>
    </row>
    <row r="795" spans="1:7" ht="14" hidden="1" x14ac:dyDescent="0.15">
      <c r="A795" s="44">
        <v>58</v>
      </c>
      <c r="B795" s="47"/>
      <c r="C795" s="55">
        <f t="shared" ref="C795:G795" si="533">+C195*$K$3</f>
        <v>2971.9250000000002</v>
      </c>
      <c r="D795" s="55">
        <f t="shared" si="533"/>
        <v>2696.65</v>
      </c>
      <c r="E795" s="55">
        <f t="shared" si="533"/>
        <v>1887.8750000000002</v>
      </c>
      <c r="F795" s="55">
        <f t="shared" si="533"/>
        <v>1366.75</v>
      </c>
      <c r="G795" s="55">
        <f t="shared" si="533"/>
        <v>0</v>
      </c>
    </row>
    <row r="796" spans="1:7" ht="14" hidden="1" x14ac:dyDescent="0.15">
      <c r="A796" s="44">
        <v>59</v>
      </c>
      <c r="B796" s="47"/>
      <c r="C796" s="55">
        <f t="shared" ref="C796:G796" si="534">+C196*$K$3</f>
        <v>3037.9250000000002</v>
      </c>
      <c r="D796" s="55">
        <f t="shared" si="534"/>
        <v>2757.15</v>
      </c>
      <c r="E796" s="55">
        <f t="shared" si="534"/>
        <v>1929.4</v>
      </c>
      <c r="F796" s="55">
        <f t="shared" si="534"/>
        <v>1396.1750000000002</v>
      </c>
      <c r="G796" s="55">
        <f t="shared" si="534"/>
        <v>0</v>
      </c>
    </row>
    <row r="797" spans="1:7" ht="14" hidden="1" x14ac:dyDescent="0.15">
      <c r="A797" s="44">
        <v>60</v>
      </c>
      <c r="B797" s="47"/>
      <c r="C797" s="55">
        <f t="shared" ref="C797:G797" si="535">+C197*$K$3</f>
        <v>3106.1250000000005</v>
      </c>
      <c r="D797" s="55">
        <f t="shared" si="535"/>
        <v>2818.7500000000005</v>
      </c>
      <c r="E797" s="55">
        <f t="shared" si="535"/>
        <v>1971.7500000000002</v>
      </c>
      <c r="F797" s="55">
        <f t="shared" si="535"/>
        <v>1427.2500000000002</v>
      </c>
      <c r="G797" s="55">
        <f t="shared" si="535"/>
        <v>0</v>
      </c>
    </row>
    <row r="798" spans="1:7" ht="14" hidden="1" x14ac:dyDescent="0.15">
      <c r="A798" s="44">
        <v>61</v>
      </c>
      <c r="B798" s="47"/>
      <c r="C798" s="55">
        <f t="shared" ref="C798:G798" si="536">+C198*$K$3</f>
        <v>3460.8750000000005</v>
      </c>
      <c r="D798" s="55">
        <f t="shared" si="536"/>
        <v>3141.05</v>
      </c>
      <c r="E798" s="55">
        <f t="shared" si="536"/>
        <v>2194.2250000000004</v>
      </c>
      <c r="F798" s="55">
        <f t="shared" si="536"/>
        <v>1588.4</v>
      </c>
      <c r="G798" s="55">
        <f t="shared" si="536"/>
        <v>0</v>
      </c>
    </row>
    <row r="799" spans="1:7" ht="14" hidden="1" x14ac:dyDescent="0.15">
      <c r="A799" s="44">
        <v>62</v>
      </c>
      <c r="B799" s="47"/>
      <c r="C799" s="55">
        <f t="shared" ref="C799:G799" si="537">+C199*$K$3</f>
        <v>3844.7750000000001</v>
      </c>
      <c r="D799" s="55">
        <f t="shared" si="537"/>
        <v>3489.2000000000003</v>
      </c>
      <c r="E799" s="55">
        <f t="shared" si="537"/>
        <v>2437.0500000000002</v>
      </c>
      <c r="F799" s="55">
        <f t="shared" si="537"/>
        <v>1763.8500000000001</v>
      </c>
      <c r="G799" s="55">
        <f t="shared" si="537"/>
        <v>0</v>
      </c>
    </row>
    <row r="800" spans="1:7" ht="14" hidden="1" x14ac:dyDescent="0.15">
      <c r="A800" s="44">
        <v>63</v>
      </c>
      <c r="B800" s="47"/>
      <c r="C800" s="55">
        <f t="shared" ref="C800:G800" si="538">+C200*$K$3</f>
        <v>4258.375</v>
      </c>
      <c r="D800" s="55">
        <f t="shared" si="538"/>
        <v>3864.3</v>
      </c>
      <c r="E800" s="55">
        <f t="shared" si="538"/>
        <v>2698.5750000000003</v>
      </c>
      <c r="F800" s="55">
        <f t="shared" si="538"/>
        <v>1953.6000000000001</v>
      </c>
      <c r="G800" s="55">
        <f t="shared" si="538"/>
        <v>0</v>
      </c>
    </row>
    <row r="801" spans="1:7" ht="14" hidden="1" x14ac:dyDescent="0.15">
      <c r="A801" s="44">
        <v>64</v>
      </c>
      <c r="B801" s="47"/>
      <c r="C801" s="55">
        <f t="shared" ref="C801:G801" si="539">+C201*$K$3</f>
        <v>4700.3</v>
      </c>
      <c r="D801" s="55">
        <f t="shared" si="539"/>
        <v>4266.0750000000007</v>
      </c>
      <c r="E801" s="55">
        <f t="shared" si="539"/>
        <v>2980.1750000000002</v>
      </c>
      <c r="F801" s="55">
        <f t="shared" si="539"/>
        <v>2156.8250000000003</v>
      </c>
      <c r="G801" s="55">
        <f t="shared" si="539"/>
        <v>0</v>
      </c>
    </row>
    <row r="802" spans="1:7" ht="14" hidden="1" x14ac:dyDescent="0.15">
      <c r="A802" s="44">
        <v>65</v>
      </c>
      <c r="B802" s="47"/>
      <c r="C802" s="55">
        <f t="shared" ref="C802:G802" si="540">+C202*$K$3</f>
        <v>5171.9250000000002</v>
      </c>
      <c r="D802" s="55">
        <f t="shared" si="540"/>
        <v>4693.1500000000005</v>
      </c>
      <c r="E802" s="55">
        <f t="shared" si="540"/>
        <v>3280.4750000000004</v>
      </c>
      <c r="F802" s="55">
        <f t="shared" si="540"/>
        <v>2374.0750000000003</v>
      </c>
      <c r="G802" s="55">
        <f t="shared" si="540"/>
        <v>0</v>
      </c>
    </row>
    <row r="803" spans="1:7" ht="14" hidden="1" x14ac:dyDescent="0.15">
      <c r="A803" s="44">
        <v>66</v>
      </c>
      <c r="B803" s="47"/>
      <c r="C803" s="55">
        <f t="shared" ref="C803:G803" si="541">+C203*$K$3</f>
        <v>5672.4250000000002</v>
      </c>
      <c r="D803" s="55">
        <f t="shared" si="541"/>
        <v>5147.1750000000002</v>
      </c>
      <c r="E803" s="55">
        <f t="shared" si="541"/>
        <v>3600.8500000000004</v>
      </c>
      <c r="F803" s="55">
        <f t="shared" si="541"/>
        <v>2606.1750000000002</v>
      </c>
      <c r="G803" s="55">
        <f t="shared" si="541"/>
        <v>0</v>
      </c>
    </row>
    <row r="804" spans="1:7" ht="14" hidden="1" x14ac:dyDescent="0.15">
      <c r="A804" s="44">
        <v>67</v>
      </c>
      <c r="B804" s="47"/>
      <c r="C804" s="55">
        <f t="shared" ref="C804:G804" si="542">+C204*$K$3</f>
        <v>6201.8</v>
      </c>
      <c r="D804" s="55">
        <f t="shared" si="542"/>
        <v>5627.875</v>
      </c>
      <c r="E804" s="55">
        <f t="shared" si="542"/>
        <v>3941.0250000000001</v>
      </c>
      <c r="F804" s="55">
        <f t="shared" si="542"/>
        <v>2852.5750000000003</v>
      </c>
      <c r="G804" s="55">
        <f t="shared" si="542"/>
        <v>0</v>
      </c>
    </row>
    <row r="805" spans="1:7" ht="14" hidden="1" x14ac:dyDescent="0.15">
      <c r="A805" s="44">
        <v>68</v>
      </c>
      <c r="B805" s="47"/>
      <c r="C805" s="55">
        <f t="shared" ref="C805:G805" si="543">+C205*$K$3</f>
        <v>6759.7750000000005</v>
      </c>
      <c r="D805" s="55">
        <f t="shared" si="543"/>
        <v>6134.4250000000002</v>
      </c>
      <c r="E805" s="55">
        <f t="shared" si="543"/>
        <v>4299.9000000000005</v>
      </c>
      <c r="F805" s="55">
        <f t="shared" si="543"/>
        <v>3111.6250000000005</v>
      </c>
      <c r="G805" s="55">
        <f t="shared" si="543"/>
        <v>0</v>
      </c>
    </row>
    <row r="806" spans="1:7" ht="14" hidden="1" x14ac:dyDescent="0.15">
      <c r="A806" s="44">
        <v>69</v>
      </c>
      <c r="B806" s="47"/>
      <c r="C806" s="55">
        <f t="shared" ref="C806:G806" si="544">+C206*$K$3</f>
        <v>7346.35</v>
      </c>
      <c r="D806" s="55">
        <f t="shared" si="544"/>
        <v>6667.6500000000005</v>
      </c>
      <c r="E806" s="55">
        <f t="shared" si="544"/>
        <v>4678.3</v>
      </c>
      <c r="F806" s="55">
        <f t="shared" si="544"/>
        <v>3386.0750000000003</v>
      </c>
      <c r="G806" s="55">
        <f t="shared" si="544"/>
        <v>0</v>
      </c>
    </row>
    <row r="807" spans="1:7" ht="14" hidden="1" x14ac:dyDescent="0.15">
      <c r="A807" s="44">
        <v>70</v>
      </c>
      <c r="B807" s="47"/>
      <c r="C807" s="55">
        <f t="shared" ref="C807:G807" si="545">+C207*$K$3</f>
        <v>7963.1750000000011</v>
      </c>
      <c r="D807" s="55">
        <f t="shared" si="545"/>
        <v>7226.7250000000004</v>
      </c>
      <c r="E807" s="55">
        <f t="shared" si="545"/>
        <v>5076.7750000000005</v>
      </c>
      <c r="F807" s="55">
        <f t="shared" si="545"/>
        <v>3674.2750000000001</v>
      </c>
      <c r="G807" s="55">
        <f t="shared" si="545"/>
        <v>0</v>
      </c>
    </row>
    <row r="808" spans="1:7" ht="14" hidden="1" x14ac:dyDescent="0.15">
      <c r="A808" s="44">
        <v>71</v>
      </c>
      <c r="B808" s="47"/>
      <c r="C808" s="55">
        <f t="shared" ref="C808:G808" si="546">+C208*$K$3</f>
        <v>8608.6</v>
      </c>
      <c r="D808" s="55">
        <f t="shared" si="546"/>
        <v>7812.2000000000007</v>
      </c>
      <c r="E808" s="55">
        <f t="shared" si="546"/>
        <v>5494.2250000000004</v>
      </c>
      <c r="F808" s="55">
        <f t="shared" si="546"/>
        <v>3976.7750000000005</v>
      </c>
      <c r="G808" s="55">
        <f t="shared" si="546"/>
        <v>0</v>
      </c>
    </row>
    <row r="809" spans="1:7" ht="14" hidden="1" x14ac:dyDescent="0.15">
      <c r="A809" s="44">
        <v>72</v>
      </c>
      <c r="B809" s="47"/>
      <c r="C809" s="55">
        <f t="shared" ref="C809:G809" si="547">+C209*$K$3</f>
        <v>9282.625</v>
      </c>
      <c r="D809" s="55">
        <f t="shared" si="547"/>
        <v>8424.35</v>
      </c>
      <c r="E809" s="55">
        <f t="shared" si="547"/>
        <v>5930.3750000000009</v>
      </c>
      <c r="F809" s="55">
        <f t="shared" si="547"/>
        <v>4292.4750000000004</v>
      </c>
      <c r="G809" s="55">
        <f t="shared" si="547"/>
        <v>0</v>
      </c>
    </row>
    <row r="810" spans="1:7" ht="14" hidden="1" x14ac:dyDescent="0.15">
      <c r="A810" s="44">
        <v>73</v>
      </c>
      <c r="B810" s="47"/>
      <c r="C810" s="55">
        <f t="shared" ref="C810:G810" si="548">+C210*$K$3</f>
        <v>9986.35</v>
      </c>
      <c r="D810" s="55">
        <f t="shared" si="548"/>
        <v>9062.35</v>
      </c>
      <c r="E810" s="55">
        <f t="shared" si="548"/>
        <v>6386.8750000000009</v>
      </c>
      <c r="F810" s="55">
        <f t="shared" si="548"/>
        <v>4622.2000000000007</v>
      </c>
      <c r="G810" s="55">
        <f t="shared" si="548"/>
        <v>0</v>
      </c>
    </row>
    <row r="811" spans="1:7" ht="14" hidden="1" x14ac:dyDescent="0.15">
      <c r="A811" s="44">
        <v>74</v>
      </c>
      <c r="B811" s="47"/>
      <c r="C811" s="55">
        <f t="shared" ref="C811:G811" si="549">+C211*$K$3</f>
        <v>10718.125</v>
      </c>
      <c r="D811" s="55">
        <f t="shared" si="549"/>
        <v>9727.0250000000015</v>
      </c>
      <c r="E811" s="55">
        <f t="shared" si="549"/>
        <v>6862.6250000000009</v>
      </c>
      <c r="F811" s="55">
        <f t="shared" si="549"/>
        <v>4967.05</v>
      </c>
      <c r="G811" s="55">
        <f t="shared" si="549"/>
        <v>0</v>
      </c>
    </row>
    <row r="812" spans="1:7" ht="14" hidden="1" x14ac:dyDescent="0.15">
      <c r="A812" s="44">
        <v>75</v>
      </c>
      <c r="B812" s="47"/>
      <c r="C812" s="55">
        <f t="shared" ref="C812:G812" si="550">+C212*$K$3</f>
        <v>11479.6</v>
      </c>
      <c r="D812" s="55">
        <f t="shared" si="550"/>
        <v>10418.1</v>
      </c>
      <c r="E812" s="55">
        <f t="shared" si="550"/>
        <v>7357.35</v>
      </c>
      <c r="F812" s="55">
        <f t="shared" si="550"/>
        <v>5324.55</v>
      </c>
      <c r="G812" s="55">
        <f t="shared" si="550"/>
        <v>0</v>
      </c>
    </row>
    <row r="813" spans="1:7" ht="14" hidden="1" x14ac:dyDescent="0.15">
      <c r="A813" s="44">
        <v>76</v>
      </c>
      <c r="B813" s="47"/>
      <c r="C813" s="55">
        <f t="shared" ref="C813:G813" si="551">+C213*$K$3</f>
        <v>11479.6</v>
      </c>
      <c r="D813" s="55">
        <f t="shared" si="551"/>
        <v>10418.1</v>
      </c>
      <c r="E813" s="55">
        <f t="shared" si="551"/>
        <v>7357.35</v>
      </c>
      <c r="F813" s="55">
        <f t="shared" si="551"/>
        <v>5324.55</v>
      </c>
      <c r="G813" s="55">
        <f t="shared" si="551"/>
        <v>0</v>
      </c>
    </row>
    <row r="814" spans="1:7" ht="14" hidden="1" x14ac:dyDescent="0.15">
      <c r="A814" s="44">
        <v>77</v>
      </c>
      <c r="B814" s="47"/>
      <c r="C814" s="55">
        <f t="shared" ref="C814:G814" si="552">+C214*$K$3</f>
        <v>11479.6</v>
      </c>
      <c r="D814" s="55">
        <f t="shared" si="552"/>
        <v>10418.1</v>
      </c>
      <c r="E814" s="55">
        <f t="shared" si="552"/>
        <v>7357.35</v>
      </c>
      <c r="F814" s="55">
        <f t="shared" si="552"/>
        <v>5324.55</v>
      </c>
      <c r="G814" s="55">
        <f t="shared" si="552"/>
        <v>0</v>
      </c>
    </row>
    <row r="815" spans="1:7" ht="14" hidden="1" x14ac:dyDescent="0.15">
      <c r="A815" s="44">
        <v>78</v>
      </c>
      <c r="B815" s="47"/>
      <c r="C815" s="55">
        <f t="shared" ref="C815:G815" si="553">+C215*$K$3</f>
        <v>11479.6</v>
      </c>
      <c r="D815" s="55">
        <f t="shared" si="553"/>
        <v>10418.1</v>
      </c>
      <c r="E815" s="55">
        <f t="shared" si="553"/>
        <v>7357.35</v>
      </c>
      <c r="F815" s="55">
        <f t="shared" si="553"/>
        <v>5324.55</v>
      </c>
      <c r="G815" s="55">
        <f t="shared" si="553"/>
        <v>0</v>
      </c>
    </row>
    <row r="816" spans="1:7" ht="14" hidden="1" x14ac:dyDescent="0.15">
      <c r="A816" s="44">
        <v>79</v>
      </c>
      <c r="B816" s="47"/>
      <c r="C816" s="55">
        <f t="shared" ref="C816:G816" si="554">+C216*$K$3</f>
        <v>11479.6</v>
      </c>
      <c r="D816" s="55">
        <f t="shared" si="554"/>
        <v>10418.1</v>
      </c>
      <c r="E816" s="55">
        <f t="shared" si="554"/>
        <v>7357.35</v>
      </c>
      <c r="F816" s="55">
        <f t="shared" si="554"/>
        <v>5324.55</v>
      </c>
      <c r="G816" s="55">
        <f t="shared" si="554"/>
        <v>0</v>
      </c>
    </row>
    <row r="817" spans="1:8" ht="14" hidden="1" x14ac:dyDescent="0.15">
      <c r="A817" s="44">
        <v>80</v>
      </c>
      <c r="B817" s="47"/>
      <c r="C817" s="55">
        <f t="shared" ref="C817:G817" si="555">+C217*$K$3</f>
        <v>11479.6</v>
      </c>
      <c r="D817" s="55">
        <f t="shared" si="555"/>
        <v>10418.1</v>
      </c>
      <c r="E817" s="55">
        <f t="shared" si="555"/>
        <v>7357.35</v>
      </c>
      <c r="F817" s="55">
        <f t="shared" si="555"/>
        <v>5324.55</v>
      </c>
      <c r="G817" s="55">
        <f t="shared" si="555"/>
        <v>0</v>
      </c>
    </row>
    <row r="818" spans="1:8" ht="14" hidden="1" x14ac:dyDescent="0.15">
      <c r="A818" s="44">
        <v>81</v>
      </c>
      <c r="B818" s="47"/>
      <c r="C818" s="55">
        <f t="shared" ref="C818:G818" si="556">+C218*$K$3</f>
        <v>11479.6</v>
      </c>
      <c r="D818" s="55">
        <f t="shared" si="556"/>
        <v>10418.1</v>
      </c>
      <c r="E818" s="55">
        <f t="shared" si="556"/>
        <v>7357.35</v>
      </c>
      <c r="F818" s="55">
        <f t="shared" si="556"/>
        <v>5324.55</v>
      </c>
      <c r="G818" s="55">
        <f t="shared" si="556"/>
        <v>0</v>
      </c>
    </row>
    <row r="819" spans="1:8" ht="14" hidden="1" x14ac:dyDescent="0.15">
      <c r="A819" s="44">
        <v>82</v>
      </c>
      <c r="B819" s="47"/>
      <c r="C819" s="55">
        <f t="shared" ref="C819:G819" si="557">+C219*$K$3</f>
        <v>11479.6</v>
      </c>
      <c r="D819" s="55">
        <f t="shared" si="557"/>
        <v>10418.1</v>
      </c>
      <c r="E819" s="55">
        <f t="shared" si="557"/>
        <v>7357.35</v>
      </c>
      <c r="F819" s="55">
        <f t="shared" si="557"/>
        <v>5324.55</v>
      </c>
      <c r="G819" s="55">
        <f t="shared" si="557"/>
        <v>0</v>
      </c>
    </row>
    <row r="820" spans="1:8" ht="14" hidden="1" x14ac:dyDescent="0.15">
      <c r="A820" s="44">
        <v>83</v>
      </c>
      <c r="B820" s="47"/>
      <c r="C820" s="55">
        <f t="shared" ref="C820:G820" si="558">+C220*$K$3</f>
        <v>11479.6</v>
      </c>
      <c r="D820" s="55">
        <f t="shared" si="558"/>
        <v>10418.1</v>
      </c>
      <c r="E820" s="55">
        <f t="shared" si="558"/>
        <v>7357.35</v>
      </c>
      <c r="F820" s="55">
        <f t="shared" si="558"/>
        <v>5324.55</v>
      </c>
      <c r="G820" s="55">
        <f t="shared" si="558"/>
        <v>0</v>
      </c>
    </row>
    <row r="821" spans="1:8" ht="14" hidden="1" x14ac:dyDescent="0.15">
      <c r="A821" s="44">
        <v>84</v>
      </c>
      <c r="B821" s="47" t="s">
        <v>3</v>
      </c>
      <c r="C821" s="55">
        <f t="shared" ref="C821:G821" si="559">+C221*$K$3</f>
        <v>11479.6</v>
      </c>
      <c r="D821" s="55">
        <f t="shared" si="559"/>
        <v>10418.1</v>
      </c>
      <c r="E821" s="55">
        <f t="shared" si="559"/>
        <v>7357.35</v>
      </c>
      <c r="F821" s="55">
        <f t="shared" si="559"/>
        <v>5324.55</v>
      </c>
      <c r="G821" s="55">
        <f t="shared" si="559"/>
        <v>0</v>
      </c>
    </row>
    <row r="822" spans="1:8" ht="14" hidden="1" x14ac:dyDescent="0.15">
      <c r="A822" s="44">
        <v>1</v>
      </c>
      <c r="B822" s="47" t="s">
        <v>4</v>
      </c>
      <c r="C822" s="55">
        <f t="shared" ref="C822:G822" si="560">+C222*$K$3</f>
        <v>588.22500000000002</v>
      </c>
      <c r="D822" s="55">
        <f t="shared" si="560"/>
        <v>534.32500000000005</v>
      </c>
      <c r="E822" s="55">
        <f t="shared" si="560"/>
        <v>399.57500000000005</v>
      </c>
      <c r="F822" s="55">
        <f t="shared" si="560"/>
        <v>289.57500000000005</v>
      </c>
      <c r="G822" s="55">
        <f t="shared" si="560"/>
        <v>0</v>
      </c>
    </row>
    <row r="823" spans="1:8" ht="14" hidden="1" x14ac:dyDescent="0.15">
      <c r="A823" s="44">
        <v>2</v>
      </c>
      <c r="B823" s="47" t="s">
        <v>1</v>
      </c>
      <c r="C823" s="55">
        <f t="shared" ref="C823:G823" si="561">+C223*$K$3</f>
        <v>1000.45</v>
      </c>
      <c r="D823" s="55">
        <f t="shared" si="561"/>
        <v>907.50000000000011</v>
      </c>
      <c r="E823" s="55">
        <f t="shared" si="561"/>
        <v>678.97500000000002</v>
      </c>
      <c r="F823" s="55">
        <f t="shared" si="561"/>
        <v>491.97500000000002</v>
      </c>
      <c r="G823" s="55">
        <f t="shared" si="561"/>
        <v>0</v>
      </c>
    </row>
    <row r="824" spans="1:8" ht="15" hidden="1" thickBot="1" x14ac:dyDescent="0.2">
      <c r="A824" s="48">
        <v>3</v>
      </c>
      <c r="B824" s="49" t="s">
        <v>5</v>
      </c>
      <c r="C824" s="55">
        <f t="shared" ref="C824:G824" si="562">+C224*$K$3</f>
        <v>1411.8500000000001</v>
      </c>
      <c r="D824" s="55">
        <f t="shared" si="562"/>
        <v>1281.7750000000001</v>
      </c>
      <c r="E824" s="55">
        <f t="shared" si="562"/>
        <v>958.1</v>
      </c>
      <c r="F824" s="55">
        <f t="shared" si="562"/>
        <v>693.55000000000007</v>
      </c>
      <c r="G824" s="55">
        <f t="shared" si="562"/>
        <v>0</v>
      </c>
    </row>
    <row r="825" spans="1:8" ht="14" hidden="1" thickBot="1" x14ac:dyDescent="0.2">
      <c r="A825" s="43"/>
      <c r="B825" s="43"/>
      <c r="C825" s="43"/>
      <c r="D825" s="43"/>
      <c r="E825" s="43"/>
      <c r="F825" s="43"/>
      <c r="G825" s="43"/>
    </row>
    <row r="826" spans="1:8" ht="18" hidden="1" x14ac:dyDescent="0.2">
      <c r="A826" s="479" t="s">
        <v>19</v>
      </c>
      <c r="B826" s="480"/>
      <c r="C826" s="480"/>
      <c r="D826" s="480"/>
      <c r="E826" s="480"/>
      <c r="F826" s="480"/>
      <c r="G826" s="481"/>
      <c r="H826" s="56"/>
    </row>
    <row r="827" spans="1:8" ht="18" hidden="1" x14ac:dyDescent="0.2">
      <c r="A827" s="482" t="s">
        <v>12</v>
      </c>
      <c r="B827" s="483"/>
      <c r="C827" s="483"/>
      <c r="D827" s="483"/>
      <c r="E827" s="483"/>
      <c r="F827" s="483"/>
      <c r="G827" s="484"/>
    </row>
    <row r="828" spans="1:8" hidden="1" x14ac:dyDescent="0.15">
      <c r="A828" s="476" t="s">
        <v>0</v>
      </c>
      <c r="B828" s="477"/>
      <c r="C828" s="477"/>
      <c r="D828" s="477"/>
      <c r="E828" s="477"/>
      <c r="F828" s="477"/>
      <c r="G828" s="478"/>
    </row>
    <row r="829" spans="1:8" hidden="1" x14ac:dyDescent="0.15">
      <c r="A829" s="44" t="s">
        <v>2</v>
      </c>
      <c r="B829" s="45" t="s">
        <v>2</v>
      </c>
      <c r="C829" s="65">
        <v>2000</v>
      </c>
      <c r="D829" s="65">
        <v>3500</v>
      </c>
      <c r="E829" s="69">
        <v>5000</v>
      </c>
      <c r="F829" s="46"/>
      <c r="G829" s="50"/>
    </row>
    <row r="830" spans="1:8" ht="14" hidden="1" x14ac:dyDescent="0.15">
      <c r="A830" s="44">
        <v>18</v>
      </c>
      <c r="B830" s="47"/>
      <c r="C830" s="55">
        <f>+C305*$K$3</f>
        <v>1043.625</v>
      </c>
      <c r="D830" s="55">
        <f t="shared" ref="D830:G830" si="563">+D305*$K$3</f>
        <v>1001.0000000000001</v>
      </c>
      <c r="E830" s="55">
        <f t="shared" si="563"/>
        <v>754.87500000000011</v>
      </c>
      <c r="F830" s="55">
        <f t="shared" si="563"/>
        <v>547.25</v>
      </c>
      <c r="G830" s="55">
        <f t="shared" si="563"/>
        <v>0</v>
      </c>
    </row>
    <row r="831" spans="1:8" ht="14" hidden="1" x14ac:dyDescent="0.15">
      <c r="A831" s="44">
        <v>19</v>
      </c>
      <c r="B831" s="47"/>
      <c r="C831" s="55">
        <f t="shared" ref="C831:G831" si="564">+C306*$K$3</f>
        <v>1058.4750000000001</v>
      </c>
      <c r="D831" s="55">
        <f t="shared" si="564"/>
        <v>1015.575</v>
      </c>
      <c r="E831" s="55">
        <f t="shared" si="564"/>
        <v>763.12500000000011</v>
      </c>
      <c r="F831" s="55">
        <f t="shared" si="564"/>
        <v>553.57500000000005</v>
      </c>
      <c r="G831" s="55">
        <f t="shared" si="564"/>
        <v>0</v>
      </c>
    </row>
    <row r="832" spans="1:8" ht="14" hidden="1" x14ac:dyDescent="0.15">
      <c r="A832" s="44">
        <v>20</v>
      </c>
      <c r="B832" s="47"/>
      <c r="C832" s="55">
        <f t="shared" ref="C832:G832" si="565">+C307*$K$3</f>
        <v>1072.5</v>
      </c>
      <c r="D832" s="55">
        <f t="shared" si="565"/>
        <v>1029.6000000000001</v>
      </c>
      <c r="E832" s="55">
        <f t="shared" si="565"/>
        <v>771.92500000000007</v>
      </c>
      <c r="F832" s="55">
        <f t="shared" si="565"/>
        <v>559.625</v>
      </c>
      <c r="G832" s="55">
        <f t="shared" si="565"/>
        <v>0</v>
      </c>
    </row>
    <row r="833" spans="1:7" ht="14" hidden="1" x14ac:dyDescent="0.15">
      <c r="A833" s="44">
        <v>21</v>
      </c>
      <c r="B833" s="47"/>
      <c r="C833" s="55">
        <f t="shared" ref="C833:G833" si="566">+C308*$K$3</f>
        <v>1088.7250000000001</v>
      </c>
      <c r="D833" s="55">
        <f t="shared" si="566"/>
        <v>1045</v>
      </c>
      <c r="E833" s="55">
        <f t="shared" si="566"/>
        <v>780.72500000000002</v>
      </c>
      <c r="F833" s="55">
        <f t="shared" si="566"/>
        <v>566.22500000000002</v>
      </c>
      <c r="G833" s="55">
        <f t="shared" si="566"/>
        <v>0</v>
      </c>
    </row>
    <row r="834" spans="1:7" ht="14" hidden="1" x14ac:dyDescent="0.15">
      <c r="A834" s="44">
        <v>22</v>
      </c>
      <c r="B834" s="47"/>
      <c r="C834" s="55">
        <f t="shared" ref="C834:G834" si="567">+C309*$K$3</f>
        <v>1105.2250000000001</v>
      </c>
      <c r="D834" s="55">
        <f t="shared" si="567"/>
        <v>1060.125</v>
      </c>
      <c r="E834" s="55">
        <f t="shared" si="567"/>
        <v>790.62500000000011</v>
      </c>
      <c r="F834" s="55">
        <f t="shared" si="567"/>
        <v>573.1</v>
      </c>
      <c r="G834" s="55">
        <f t="shared" si="567"/>
        <v>0</v>
      </c>
    </row>
    <row r="835" spans="1:7" ht="14" hidden="1" x14ac:dyDescent="0.15">
      <c r="A835" s="44">
        <v>23</v>
      </c>
      <c r="B835" s="47"/>
      <c r="C835" s="55">
        <f t="shared" ref="C835:G835" si="568">+C310*$K$3</f>
        <v>1122</v>
      </c>
      <c r="D835" s="55">
        <f t="shared" si="568"/>
        <v>1076.625</v>
      </c>
      <c r="E835" s="55">
        <f t="shared" si="568"/>
        <v>800.52500000000009</v>
      </c>
      <c r="F835" s="55">
        <f t="shared" si="568"/>
        <v>580.80000000000007</v>
      </c>
      <c r="G835" s="55">
        <f t="shared" si="568"/>
        <v>0</v>
      </c>
    </row>
    <row r="836" spans="1:7" ht="14" hidden="1" x14ac:dyDescent="0.15">
      <c r="A836" s="44">
        <v>24</v>
      </c>
      <c r="B836" s="47"/>
      <c r="C836" s="55">
        <f t="shared" ref="C836:G836" si="569">+C311*$K$3</f>
        <v>1139.325</v>
      </c>
      <c r="D836" s="55">
        <f t="shared" si="569"/>
        <v>1093.125</v>
      </c>
      <c r="E836" s="55">
        <f t="shared" si="569"/>
        <v>810.97500000000002</v>
      </c>
      <c r="F836" s="55">
        <f t="shared" si="569"/>
        <v>587.95000000000005</v>
      </c>
      <c r="G836" s="55">
        <f t="shared" si="569"/>
        <v>0</v>
      </c>
    </row>
    <row r="837" spans="1:7" ht="14" hidden="1" x14ac:dyDescent="0.15">
      <c r="A837" s="44">
        <v>25</v>
      </c>
      <c r="B837" s="47"/>
      <c r="C837" s="55">
        <f t="shared" ref="C837:G837" si="570">+C312*$K$3</f>
        <v>1157.75</v>
      </c>
      <c r="D837" s="55">
        <f t="shared" si="570"/>
        <v>1110.1750000000002</v>
      </c>
      <c r="E837" s="55">
        <f t="shared" si="570"/>
        <v>821.7</v>
      </c>
      <c r="F837" s="55">
        <f t="shared" si="570"/>
        <v>595.65000000000009</v>
      </c>
      <c r="G837" s="55">
        <f t="shared" si="570"/>
        <v>0</v>
      </c>
    </row>
    <row r="838" spans="1:7" ht="14" hidden="1" x14ac:dyDescent="0.15">
      <c r="A838" s="44">
        <v>26</v>
      </c>
      <c r="B838" s="47"/>
      <c r="C838" s="55">
        <f t="shared" ref="C838:G838" si="571">+C313*$K$3</f>
        <v>1183.6000000000001</v>
      </c>
      <c r="D838" s="55">
        <f t="shared" si="571"/>
        <v>1134.9250000000002</v>
      </c>
      <c r="E838" s="55">
        <f t="shared" si="571"/>
        <v>837.37500000000011</v>
      </c>
      <c r="F838" s="55">
        <f t="shared" si="571"/>
        <v>607.47500000000002</v>
      </c>
      <c r="G838" s="55">
        <f t="shared" si="571"/>
        <v>0</v>
      </c>
    </row>
    <row r="839" spans="1:7" ht="14" hidden="1" x14ac:dyDescent="0.15">
      <c r="A839" s="44">
        <v>27</v>
      </c>
      <c r="B839" s="47"/>
      <c r="C839" s="55">
        <f t="shared" ref="C839:G839" si="572">+C314*$K$3</f>
        <v>1210.5500000000002</v>
      </c>
      <c r="D839" s="55">
        <f t="shared" si="572"/>
        <v>1162.1500000000001</v>
      </c>
      <c r="E839" s="55">
        <f t="shared" si="572"/>
        <v>853.32500000000005</v>
      </c>
      <c r="F839" s="55">
        <f t="shared" si="572"/>
        <v>619.02500000000009</v>
      </c>
      <c r="G839" s="55">
        <f t="shared" si="572"/>
        <v>0</v>
      </c>
    </row>
    <row r="840" spans="1:7" ht="14" hidden="1" x14ac:dyDescent="0.15">
      <c r="A840" s="44">
        <v>28</v>
      </c>
      <c r="B840" s="47"/>
      <c r="C840" s="55">
        <f t="shared" ref="C840:G840" si="573">+C315*$K$3</f>
        <v>1238.875</v>
      </c>
      <c r="D840" s="55">
        <f t="shared" si="573"/>
        <v>1188.5500000000002</v>
      </c>
      <c r="E840" s="55">
        <f t="shared" si="573"/>
        <v>870.37500000000011</v>
      </c>
      <c r="F840" s="55">
        <f t="shared" si="573"/>
        <v>631.40000000000009</v>
      </c>
      <c r="G840" s="55">
        <f t="shared" si="573"/>
        <v>0</v>
      </c>
    </row>
    <row r="841" spans="1:7" ht="14" hidden="1" x14ac:dyDescent="0.15">
      <c r="A841" s="44">
        <v>29</v>
      </c>
      <c r="B841" s="47"/>
      <c r="C841" s="55">
        <f t="shared" ref="C841:G841" si="574">+C316*$K$3</f>
        <v>1268.575</v>
      </c>
      <c r="D841" s="55">
        <f t="shared" si="574"/>
        <v>1216.875</v>
      </c>
      <c r="E841" s="55">
        <f t="shared" si="574"/>
        <v>889.35</v>
      </c>
      <c r="F841" s="55">
        <f t="shared" si="574"/>
        <v>644.6</v>
      </c>
      <c r="G841" s="55">
        <f t="shared" si="574"/>
        <v>0</v>
      </c>
    </row>
    <row r="842" spans="1:7" ht="14" hidden="1" x14ac:dyDescent="0.15">
      <c r="A842" s="44">
        <v>30</v>
      </c>
      <c r="B842" s="47"/>
      <c r="C842" s="55">
        <f t="shared" ref="C842:G842" si="575">+C317*$K$3</f>
        <v>1299.1000000000001</v>
      </c>
      <c r="D842" s="55">
        <f t="shared" si="575"/>
        <v>1246.575</v>
      </c>
      <c r="E842" s="55">
        <f t="shared" si="575"/>
        <v>907.50000000000011</v>
      </c>
      <c r="F842" s="55">
        <f t="shared" si="575"/>
        <v>658.07500000000005</v>
      </c>
      <c r="G842" s="55">
        <f t="shared" si="575"/>
        <v>0</v>
      </c>
    </row>
    <row r="843" spans="1:7" ht="14" hidden="1" x14ac:dyDescent="0.15">
      <c r="A843" s="44">
        <v>31</v>
      </c>
      <c r="B843" s="47"/>
      <c r="C843" s="55">
        <f t="shared" ref="C843:G843" si="576">+C318*$K$3</f>
        <v>1330.7250000000001</v>
      </c>
      <c r="D843" s="55">
        <f t="shared" si="576"/>
        <v>1276.825</v>
      </c>
      <c r="E843" s="55">
        <f t="shared" si="576"/>
        <v>927.30000000000007</v>
      </c>
      <c r="F843" s="55">
        <f t="shared" si="576"/>
        <v>672.92500000000007</v>
      </c>
      <c r="G843" s="55">
        <f t="shared" si="576"/>
        <v>0</v>
      </c>
    </row>
    <row r="844" spans="1:7" ht="14" hidden="1" x14ac:dyDescent="0.15">
      <c r="A844" s="44">
        <v>32</v>
      </c>
      <c r="B844" s="47"/>
      <c r="C844" s="55">
        <f t="shared" ref="C844:G844" si="577">+C319*$K$3</f>
        <v>1363.45</v>
      </c>
      <c r="D844" s="55">
        <f t="shared" si="577"/>
        <v>1308.45</v>
      </c>
      <c r="E844" s="55">
        <f t="shared" si="577"/>
        <v>947.92500000000007</v>
      </c>
      <c r="F844" s="55">
        <f t="shared" si="577"/>
        <v>686.95</v>
      </c>
      <c r="G844" s="55">
        <f t="shared" si="577"/>
        <v>0</v>
      </c>
    </row>
    <row r="845" spans="1:7" ht="14" hidden="1" x14ac:dyDescent="0.15">
      <c r="A845" s="44">
        <v>33</v>
      </c>
      <c r="B845" s="47"/>
      <c r="C845" s="55">
        <f t="shared" ref="C845:G845" si="578">+C320*$K$3</f>
        <v>1396.7250000000001</v>
      </c>
      <c r="D845" s="55">
        <f t="shared" si="578"/>
        <v>1340.3500000000001</v>
      </c>
      <c r="E845" s="55">
        <f t="shared" si="578"/>
        <v>968.82500000000005</v>
      </c>
      <c r="F845" s="55">
        <f t="shared" si="578"/>
        <v>702.35</v>
      </c>
      <c r="G845" s="55">
        <f t="shared" si="578"/>
        <v>0</v>
      </c>
    </row>
    <row r="846" spans="1:7" ht="14" hidden="1" x14ac:dyDescent="0.15">
      <c r="A846" s="44">
        <v>34</v>
      </c>
      <c r="B846" s="47"/>
      <c r="C846" s="55">
        <f t="shared" ref="C846:G846" si="579">+C321*$K$3</f>
        <v>1431.9250000000002</v>
      </c>
      <c r="D846" s="55">
        <f t="shared" si="579"/>
        <v>1373.625</v>
      </c>
      <c r="E846" s="55">
        <f t="shared" si="579"/>
        <v>991.10000000000014</v>
      </c>
      <c r="F846" s="55">
        <f t="shared" si="579"/>
        <v>718.30000000000007</v>
      </c>
      <c r="G846" s="55">
        <f t="shared" si="579"/>
        <v>0</v>
      </c>
    </row>
    <row r="847" spans="1:7" ht="14" hidden="1" x14ac:dyDescent="0.15">
      <c r="A847" s="44">
        <v>35</v>
      </c>
      <c r="B847" s="47"/>
      <c r="C847" s="55">
        <f t="shared" ref="C847:G847" si="580">+C322*$K$3</f>
        <v>1467.95</v>
      </c>
      <c r="D847" s="55">
        <f t="shared" si="580"/>
        <v>1408.5500000000002</v>
      </c>
      <c r="E847" s="55">
        <f t="shared" si="580"/>
        <v>1013.6500000000001</v>
      </c>
      <c r="F847" s="55">
        <f t="shared" si="580"/>
        <v>734.80000000000007</v>
      </c>
      <c r="G847" s="55">
        <f t="shared" si="580"/>
        <v>0</v>
      </c>
    </row>
    <row r="848" spans="1:7" ht="14" hidden="1" x14ac:dyDescent="0.15">
      <c r="A848" s="44">
        <v>36</v>
      </c>
      <c r="B848" s="47"/>
      <c r="C848" s="55">
        <f t="shared" ref="C848:G848" si="581">+C323*$K$3</f>
        <v>1505.3500000000001</v>
      </c>
      <c r="D848" s="55">
        <f t="shared" si="581"/>
        <v>1443.7500000000002</v>
      </c>
      <c r="E848" s="55">
        <f t="shared" si="581"/>
        <v>1037.0250000000001</v>
      </c>
      <c r="F848" s="55">
        <f t="shared" si="581"/>
        <v>751.85</v>
      </c>
      <c r="G848" s="55">
        <f t="shared" si="581"/>
        <v>0</v>
      </c>
    </row>
    <row r="849" spans="1:7" ht="14" hidden="1" x14ac:dyDescent="0.15">
      <c r="A849" s="44">
        <v>37</v>
      </c>
      <c r="B849" s="47"/>
      <c r="C849" s="55">
        <f t="shared" ref="C849:G849" si="582">+C324*$K$3</f>
        <v>1543.3000000000002</v>
      </c>
      <c r="D849" s="55">
        <f t="shared" si="582"/>
        <v>1480.8750000000002</v>
      </c>
      <c r="E849" s="55">
        <f t="shared" si="582"/>
        <v>1061.5</v>
      </c>
      <c r="F849" s="55">
        <f t="shared" si="582"/>
        <v>769.17500000000007</v>
      </c>
      <c r="G849" s="55">
        <f t="shared" si="582"/>
        <v>0</v>
      </c>
    </row>
    <row r="850" spans="1:7" ht="14" hidden="1" x14ac:dyDescent="0.15">
      <c r="A850" s="44">
        <v>38</v>
      </c>
      <c r="B850" s="47"/>
      <c r="C850" s="55">
        <f t="shared" ref="C850:G850" si="583">+C325*$K$3</f>
        <v>1582.3500000000001</v>
      </c>
      <c r="D850" s="55">
        <f t="shared" si="583"/>
        <v>1518.825</v>
      </c>
      <c r="E850" s="55">
        <f t="shared" si="583"/>
        <v>1087.075</v>
      </c>
      <c r="F850" s="55">
        <f t="shared" si="583"/>
        <v>787.6</v>
      </c>
      <c r="G850" s="55">
        <f t="shared" si="583"/>
        <v>0</v>
      </c>
    </row>
    <row r="851" spans="1:7" ht="14" hidden="1" x14ac:dyDescent="0.15">
      <c r="A851" s="44">
        <v>39</v>
      </c>
      <c r="B851" s="47"/>
      <c r="C851" s="55">
        <f t="shared" ref="C851:G851" si="584">+C326*$K$3</f>
        <v>1622.7750000000001</v>
      </c>
      <c r="D851" s="55">
        <f t="shared" si="584"/>
        <v>1557.325</v>
      </c>
      <c r="E851" s="55">
        <f t="shared" si="584"/>
        <v>1113.2</v>
      </c>
      <c r="F851" s="55">
        <f t="shared" si="584"/>
        <v>806.85</v>
      </c>
      <c r="G851" s="55">
        <f t="shared" si="584"/>
        <v>0</v>
      </c>
    </row>
    <row r="852" spans="1:7" ht="14" hidden="1" x14ac:dyDescent="0.15">
      <c r="A852" s="44">
        <v>40</v>
      </c>
      <c r="B852" s="47"/>
      <c r="C852" s="55">
        <f t="shared" ref="C852:G852" si="585">+C327*$K$3</f>
        <v>1664.575</v>
      </c>
      <c r="D852" s="55">
        <f t="shared" si="585"/>
        <v>1597.7500000000002</v>
      </c>
      <c r="E852" s="55">
        <f t="shared" si="585"/>
        <v>1139.325</v>
      </c>
      <c r="F852" s="55">
        <f t="shared" si="585"/>
        <v>825.82500000000005</v>
      </c>
      <c r="G852" s="55">
        <f t="shared" si="585"/>
        <v>0</v>
      </c>
    </row>
    <row r="853" spans="1:7" ht="14" hidden="1" x14ac:dyDescent="0.15">
      <c r="A853" s="44">
        <v>41</v>
      </c>
      <c r="B853" s="47"/>
      <c r="C853" s="55">
        <f t="shared" ref="C853:G853" si="586">+C328*$K$3</f>
        <v>1707.2</v>
      </c>
      <c r="D853" s="55">
        <f t="shared" si="586"/>
        <v>1637.9</v>
      </c>
      <c r="E853" s="55">
        <f t="shared" si="586"/>
        <v>1166.825</v>
      </c>
      <c r="F853" s="55">
        <f t="shared" si="586"/>
        <v>845.62500000000011</v>
      </c>
      <c r="G853" s="55">
        <f t="shared" si="586"/>
        <v>0</v>
      </c>
    </row>
    <row r="854" spans="1:7" ht="14" hidden="1" x14ac:dyDescent="0.15">
      <c r="A854" s="44">
        <v>42</v>
      </c>
      <c r="B854" s="47"/>
      <c r="C854" s="55">
        <f t="shared" ref="C854:G854" si="587">+C329*$K$3</f>
        <v>1750.65</v>
      </c>
      <c r="D854" s="55">
        <f t="shared" si="587"/>
        <v>1679.7</v>
      </c>
      <c r="E854" s="55">
        <f t="shared" si="587"/>
        <v>1195.1500000000001</v>
      </c>
      <c r="F854" s="55">
        <f t="shared" si="587"/>
        <v>866.52500000000009</v>
      </c>
      <c r="G854" s="55">
        <f t="shared" si="587"/>
        <v>0</v>
      </c>
    </row>
    <row r="855" spans="1:7" ht="14" hidden="1" x14ac:dyDescent="0.15">
      <c r="A855" s="44">
        <v>43</v>
      </c>
      <c r="B855" s="47"/>
      <c r="C855" s="55">
        <f t="shared" ref="C855:G855" si="588">+C330*$K$3</f>
        <v>1796.0250000000001</v>
      </c>
      <c r="D855" s="55">
        <f t="shared" si="588"/>
        <v>1723.7</v>
      </c>
      <c r="E855" s="55">
        <f t="shared" si="588"/>
        <v>1224.0250000000001</v>
      </c>
      <c r="F855" s="55">
        <f t="shared" si="588"/>
        <v>887.15000000000009</v>
      </c>
      <c r="G855" s="55">
        <f t="shared" si="588"/>
        <v>0</v>
      </c>
    </row>
    <row r="856" spans="1:7" ht="14" hidden="1" x14ac:dyDescent="0.15">
      <c r="A856" s="44">
        <v>44</v>
      </c>
      <c r="B856" s="47"/>
      <c r="C856" s="55">
        <f t="shared" ref="C856:G856" si="589">+C331*$K$3</f>
        <v>1841.4</v>
      </c>
      <c r="D856" s="55">
        <f t="shared" si="589"/>
        <v>1767.15</v>
      </c>
      <c r="E856" s="55">
        <f t="shared" si="589"/>
        <v>1253.7250000000001</v>
      </c>
      <c r="F856" s="55">
        <f t="shared" si="589"/>
        <v>908.32500000000005</v>
      </c>
      <c r="G856" s="55">
        <f t="shared" si="589"/>
        <v>0</v>
      </c>
    </row>
    <row r="857" spans="1:7" ht="14" hidden="1" x14ac:dyDescent="0.15">
      <c r="A857" s="44">
        <v>45</v>
      </c>
      <c r="B857" s="47"/>
      <c r="C857" s="55">
        <f t="shared" ref="C857:G857" si="590">+C332*$K$3</f>
        <v>1888.7</v>
      </c>
      <c r="D857" s="55">
        <f t="shared" si="590"/>
        <v>1812.5250000000001</v>
      </c>
      <c r="E857" s="55">
        <f t="shared" si="590"/>
        <v>1284.5250000000001</v>
      </c>
      <c r="F857" s="55">
        <f t="shared" si="590"/>
        <v>930.87500000000011</v>
      </c>
      <c r="G857" s="55">
        <f t="shared" si="590"/>
        <v>0</v>
      </c>
    </row>
    <row r="858" spans="1:7" ht="14" hidden="1" x14ac:dyDescent="0.15">
      <c r="A858" s="44">
        <v>46</v>
      </c>
      <c r="B858" s="47"/>
      <c r="C858" s="55">
        <f t="shared" ref="C858:G858" si="591">+C333*$K$3</f>
        <v>1936.825</v>
      </c>
      <c r="D858" s="55">
        <f t="shared" si="591"/>
        <v>1858.45</v>
      </c>
      <c r="E858" s="55">
        <f t="shared" si="591"/>
        <v>1314.7750000000001</v>
      </c>
      <c r="F858" s="55">
        <f t="shared" si="591"/>
        <v>953.15000000000009</v>
      </c>
      <c r="G858" s="55">
        <f t="shared" si="591"/>
        <v>0</v>
      </c>
    </row>
    <row r="859" spans="1:7" ht="14" hidden="1" x14ac:dyDescent="0.15">
      <c r="A859" s="44">
        <v>47</v>
      </c>
      <c r="B859" s="47"/>
      <c r="C859" s="55">
        <f t="shared" ref="C859:G859" si="592">+C334*$K$3</f>
        <v>1986.6000000000001</v>
      </c>
      <c r="D859" s="55">
        <f t="shared" si="592"/>
        <v>1905.7500000000002</v>
      </c>
      <c r="E859" s="55">
        <f t="shared" si="592"/>
        <v>1346.95</v>
      </c>
      <c r="F859" s="55">
        <f t="shared" si="592"/>
        <v>976.80000000000007</v>
      </c>
      <c r="G859" s="55">
        <f t="shared" si="592"/>
        <v>0</v>
      </c>
    </row>
    <row r="860" spans="1:7" ht="14" hidden="1" x14ac:dyDescent="0.15">
      <c r="A860" s="44">
        <v>48</v>
      </c>
      <c r="B860" s="47"/>
      <c r="C860" s="55">
        <f t="shared" ref="C860:G860" si="593">+C335*$K$3</f>
        <v>2037.2000000000003</v>
      </c>
      <c r="D860" s="55">
        <f t="shared" si="593"/>
        <v>1954.15</v>
      </c>
      <c r="E860" s="55">
        <f t="shared" si="593"/>
        <v>1380.7750000000001</v>
      </c>
      <c r="F860" s="55">
        <f t="shared" si="593"/>
        <v>1000.45</v>
      </c>
      <c r="G860" s="55">
        <f t="shared" si="593"/>
        <v>0</v>
      </c>
    </row>
    <row r="861" spans="1:7" ht="14" hidden="1" x14ac:dyDescent="0.15">
      <c r="A861" s="44">
        <v>49</v>
      </c>
      <c r="B861" s="47"/>
      <c r="C861" s="55">
        <f t="shared" ref="C861:G861" si="594">+C336*$K$3</f>
        <v>2087.25</v>
      </c>
      <c r="D861" s="55">
        <f t="shared" si="594"/>
        <v>2003.1000000000001</v>
      </c>
      <c r="E861" s="55">
        <f t="shared" si="594"/>
        <v>1414.325</v>
      </c>
      <c r="F861" s="55">
        <f t="shared" si="594"/>
        <v>1024.9250000000002</v>
      </c>
      <c r="G861" s="55">
        <f t="shared" si="594"/>
        <v>0</v>
      </c>
    </row>
    <row r="862" spans="1:7" ht="14" hidden="1" x14ac:dyDescent="0.15">
      <c r="A862" s="44">
        <v>50</v>
      </c>
      <c r="B862" s="47"/>
      <c r="C862" s="55">
        <f t="shared" ref="C862:G862" si="595">+C337*$K$3</f>
        <v>2140.6000000000004</v>
      </c>
      <c r="D862" s="55">
        <f t="shared" si="595"/>
        <v>2053.7000000000003</v>
      </c>
      <c r="E862" s="55">
        <f t="shared" si="595"/>
        <v>1447.8750000000002</v>
      </c>
      <c r="F862" s="55">
        <f t="shared" si="595"/>
        <v>1049.95</v>
      </c>
      <c r="G862" s="55">
        <f t="shared" si="595"/>
        <v>0</v>
      </c>
    </row>
    <row r="863" spans="1:7" ht="14" hidden="1" x14ac:dyDescent="0.15">
      <c r="A863" s="44">
        <v>51</v>
      </c>
      <c r="B863" s="47"/>
      <c r="C863" s="55">
        <f t="shared" ref="C863:G863" si="596">+C338*$K$3</f>
        <v>2194.2250000000004</v>
      </c>
      <c r="D863" s="55">
        <f t="shared" si="596"/>
        <v>2104.8500000000004</v>
      </c>
      <c r="E863" s="55">
        <f t="shared" si="596"/>
        <v>1484.1750000000002</v>
      </c>
      <c r="F863" s="55">
        <f t="shared" si="596"/>
        <v>1075.8000000000002</v>
      </c>
      <c r="G863" s="55">
        <f t="shared" si="596"/>
        <v>0</v>
      </c>
    </row>
    <row r="864" spans="1:7" ht="14" hidden="1" x14ac:dyDescent="0.15">
      <c r="A864" s="44">
        <v>52</v>
      </c>
      <c r="B864" s="47"/>
      <c r="C864" s="55">
        <f t="shared" ref="C864:G864" si="597">+C339*$K$3</f>
        <v>2248.6750000000002</v>
      </c>
      <c r="D864" s="55">
        <f t="shared" si="597"/>
        <v>2157.65</v>
      </c>
      <c r="E864" s="55">
        <f t="shared" si="597"/>
        <v>1519.3750000000002</v>
      </c>
      <c r="F864" s="55">
        <f t="shared" si="597"/>
        <v>1101.375</v>
      </c>
      <c r="G864" s="55">
        <f t="shared" si="597"/>
        <v>0</v>
      </c>
    </row>
    <row r="865" spans="1:7" ht="14" hidden="1" x14ac:dyDescent="0.15">
      <c r="A865" s="44">
        <v>53</v>
      </c>
      <c r="B865" s="47"/>
      <c r="C865" s="55">
        <f t="shared" ref="C865:G865" si="598">+C340*$K$3</f>
        <v>2304.7750000000001</v>
      </c>
      <c r="D865" s="55">
        <f t="shared" si="598"/>
        <v>2211</v>
      </c>
      <c r="E865" s="55">
        <f t="shared" si="598"/>
        <v>1556.5000000000002</v>
      </c>
      <c r="F865" s="55">
        <f t="shared" si="598"/>
        <v>1128.0500000000002</v>
      </c>
      <c r="G865" s="55">
        <f t="shared" si="598"/>
        <v>0</v>
      </c>
    </row>
    <row r="866" spans="1:7" ht="14" hidden="1" x14ac:dyDescent="0.15">
      <c r="A866" s="44">
        <v>54</v>
      </c>
      <c r="B866" s="47"/>
      <c r="C866" s="55">
        <f t="shared" ref="C866:G866" si="599">+C341*$K$3</f>
        <v>2361.15</v>
      </c>
      <c r="D866" s="55">
        <f t="shared" si="599"/>
        <v>2266.2750000000001</v>
      </c>
      <c r="E866" s="55">
        <f t="shared" si="599"/>
        <v>1594.45</v>
      </c>
      <c r="F866" s="55">
        <f t="shared" si="599"/>
        <v>1155.2750000000001</v>
      </c>
      <c r="G866" s="55">
        <f t="shared" si="599"/>
        <v>0</v>
      </c>
    </row>
    <row r="867" spans="1:7" ht="14" hidden="1" x14ac:dyDescent="0.15">
      <c r="A867" s="44">
        <v>55</v>
      </c>
      <c r="B867" s="47"/>
      <c r="C867" s="55">
        <f t="shared" ref="C867:G867" si="600">+C342*$K$3</f>
        <v>2419.4500000000003</v>
      </c>
      <c r="D867" s="55">
        <f t="shared" si="600"/>
        <v>2322.1000000000004</v>
      </c>
      <c r="E867" s="55">
        <f t="shared" si="600"/>
        <v>1632.4</v>
      </c>
      <c r="F867" s="55">
        <f t="shared" si="600"/>
        <v>1183.325</v>
      </c>
      <c r="G867" s="55">
        <f t="shared" si="600"/>
        <v>0</v>
      </c>
    </row>
    <row r="868" spans="1:7" ht="14" hidden="1" x14ac:dyDescent="0.15">
      <c r="A868" s="44">
        <v>56</v>
      </c>
      <c r="B868" s="47"/>
      <c r="C868" s="55">
        <f t="shared" ref="C868:G868" si="601">+C343*$K$3</f>
        <v>2479.125</v>
      </c>
      <c r="D868" s="55">
        <f t="shared" si="601"/>
        <v>2378.2000000000003</v>
      </c>
      <c r="E868" s="55">
        <f t="shared" si="601"/>
        <v>1671.7250000000001</v>
      </c>
      <c r="F868" s="55">
        <f t="shared" si="601"/>
        <v>1211.375</v>
      </c>
      <c r="G868" s="55">
        <f t="shared" si="601"/>
        <v>0</v>
      </c>
    </row>
    <row r="869" spans="1:7" ht="14" hidden="1" x14ac:dyDescent="0.15">
      <c r="A869" s="44">
        <v>57</v>
      </c>
      <c r="B869" s="47"/>
      <c r="C869" s="55">
        <f t="shared" ref="C869:G869" si="602">+C344*$K$3</f>
        <v>2539.3500000000004</v>
      </c>
      <c r="D869" s="55">
        <f t="shared" si="602"/>
        <v>2435.9500000000003</v>
      </c>
      <c r="E869" s="55">
        <f t="shared" si="602"/>
        <v>1710.7750000000001</v>
      </c>
      <c r="F869" s="55">
        <f t="shared" si="602"/>
        <v>1239.7</v>
      </c>
      <c r="G869" s="55">
        <f t="shared" si="602"/>
        <v>0</v>
      </c>
    </row>
    <row r="870" spans="1:7" ht="14" hidden="1" x14ac:dyDescent="0.15">
      <c r="A870" s="44">
        <v>58</v>
      </c>
      <c r="B870" s="47"/>
      <c r="C870" s="55">
        <f t="shared" ref="C870:G870" si="603">+C345*$K$3</f>
        <v>2600.4</v>
      </c>
      <c r="D870" s="55">
        <f t="shared" si="603"/>
        <v>2495.625</v>
      </c>
      <c r="E870" s="55">
        <f t="shared" si="603"/>
        <v>1752.0250000000001</v>
      </c>
      <c r="F870" s="55">
        <f t="shared" si="603"/>
        <v>1270.2250000000001</v>
      </c>
      <c r="G870" s="55">
        <f t="shared" si="603"/>
        <v>0</v>
      </c>
    </row>
    <row r="871" spans="1:7" ht="14" hidden="1" x14ac:dyDescent="0.15">
      <c r="A871" s="44">
        <v>59</v>
      </c>
      <c r="B871" s="47"/>
      <c r="C871" s="55">
        <f t="shared" ref="C871:G871" si="604">+C346*$K$3</f>
        <v>2662.55</v>
      </c>
      <c r="D871" s="55">
        <f t="shared" si="604"/>
        <v>2555.0250000000001</v>
      </c>
      <c r="E871" s="55">
        <f t="shared" si="604"/>
        <v>1793.825</v>
      </c>
      <c r="F871" s="55">
        <f t="shared" si="604"/>
        <v>1299.9250000000002</v>
      </c>
      <c r="G871" s="55">
        <f t="shared" si="604"/>
        <v>0</v>
      </c>
    </row>
    <row r="872" spans="1:7" ht="14" hidden="1" x14ac:dyDescent="0.15">
      <c r="A872" s="44">
        <v>60</v>
      </c>
      <c r="B872" s="47"/>
      <c r="C872" s="55">
        <f t="shared" ref="C872:G872" si="605">+C347*$K$3</f>
        <v>2726.625</v>
      </c>
      <c r="D872" s="55">
        <f t="shared" si="605"/>
        <v>2616.0750000000003</v>
      </c>
      <c r="E872" s="55">
        <f t="shared" si="605"/>
        <v>1836.1750000000002</v>
      </c>
      <c r="F872" s="55">
        <f t="shared" si="605"/>
        <v>1331</v>
      </c>
      <c r="G872" s="55">
        <f t="shared" si="605"/>
        <v>0</v>
      </c>
    </row>
    <row r="873" spans="1:7" ht="14" hidden="1" x14ac:dyDescent="0.15">
      <c r="A873" s="44">
        <v>61</v>
      </c>
      <c r="B873" s="47"/>
      <c r="C873" s="55">
        <f t="shared" ref="C873:G873" si="606">+C348*$K$3</f>
        <v>3060.4750000000004</v>
      </c>
      <c r="D873" s="55">
        <f t="shared" si="606"/>
        <v>2936.7250000000004</v>
      </c>
      <c r="E873" s="55">
        <f t="shared" si="606"/>
        <v>2059.75</v>
      </c>
      <c r="F873" s="55">
        <f t="shared" si="606"/>
        <v>1492.7</v>
      </c>
      <c r="G873" s="55">
        <f t="shared" si="606"/>
        <v>0</v>
      </c>
    </row>
    <row r="874" spans="1:7" ht="14" hidden="1" x14ac:dyDescent="0.15">
      <c r="A874" s="44">
        <v>62</v>
      </c>
      <c r="B874" s="47"/>
      <c r="C874" s="55">
        <f t="shared" ref="C874:G874" si="607">+C349*$K$3</f>
        <v>3422.65</v>
      </c>
      <c r="D874" s="55">
        <f t="shared" si="607"/>
        <v>3284.05</v>
      </c>
      <c r="E874" s="55">
        <f t="shared" si="607"/>
        <v>2301.2000000000003</v>
      </c>
      <c r="F874" s="55">
        <f t="shared" si="607"/>
        <v>1668.7</v>
      </c>
      <c r="G874" s="55">
        <f t="shared" si="607"/>
        <v>0</v>
      </c>
    </row>
    <row r="875" spans="1:7" ht="14" hidden="1" x14ac:dyDescent="0.15">
      <c r="A875" s="44">
        <v>63</v>
      </c>
      <c r="B875" s="47"/>
      <c r="C875" s="55">
        <f t="shared" ref="C875:G875" si="608">+C350*$K$3</f>
        <v>3812.05</v>
      </c>
      <c r="D875" s="55">
        <f t="shared" si="608"/>
        <v>3657.5000000000005</v>
      </c>
      <c r="E875" s="55">
        <f t="shared" si="608"/>
        <v>2563.5500000000002</v>
      </c>
      <c r="F875" s="55">
        <f t="shared" si="608"/>
        <v>1857.9</v>
      </c>
      <c r="G875" s="55">
        <f t="shared" si="608"/>
        <v>0</v>
      </c>
    </row>
    <row r="876" spans="1:7" ht="14" hidden="1" x14ac:dyDescent="0.15">
      <c r="A876" s="44">
        <v>64</v>
      </c>
      <c r="B876" s="47"/>
      <c r="C876" s="55">
        <f t="shared" ref="C876:G876" si="609">+C351*$K$3</f>
        <v>4228.6750000000002</v>
      </c>
      <c r="D876" s="55">
        <f t="shared" si="609"/>
        <v>4057.0750000000003</v>
      </c>
      <c r="E876" s="55">
        <f t="shared" si="609"/>
        <v>2845.15</v>
      </c>
      <c r="F876" s="55">
        <f t="shared" si="609"/>
        <v>2061.9500000000003</v>
      </c>
      <c r="G876" s="55">
        <f t="shared" si="609"/>
        <v>0</v>
      </c>
    </row>
    <row r="877" spans="1:7" ht="14" hidden="1" x14ac:dyDescent="0.15">
      <c r="A877" s="44">
        <v>65</v>
      </c>
      <c r="B877" s="47"/>
      <c r="C877" s="55">
        <f t="shared" ref="C877:G877" si="610">+C352*$K$3</f>
        <v>4672.8</v>
      </c>
      <c r="D877" s="55">
        <f t="shared" si="610"/>
        <v>4483.875</v>
      </c>
      <c r="E877" s="55">
        <f t="shared" si="610"/>
        <v>3146.2750000000001</v>
      </c>
      <c r="F877" s="55">
        <f t="shared" si="610"/>
        <v>2280.3000000000002</v>
      </c>
      <c r="G877" s="55">
        <f t="shared" si="610"/>
        <v>0</v>
      </c>
    </row>
    <row r="878" spans="1:7" ht="14" hidden="1" x14ac:dyDescent="0.15">
      <c r="A878" s="44">
        <v>66</v>
      </c>
      <c r="B878" s="47"/>
      <c r="C878" s="55">
        <f t="shared" ref="C878:G878" si="611">+C353*$K$3</f>
        <v>5144.7000000000007</v>
      </c>
      <c r="D878" s="55">
        <f t="shared" si="611"/>
        <v>4935.9750000000004</v>
      </c>
      <c r="E878" s="55">
        <f t="shared" si="611"/>
        <v>3466.65</v>
      </c>
      <c r="F878" s="55">
        <f t="shared" si="611"/>
        <v>2512.9500000000003</v>
      </c>
      <c r="G878" s="55">
        <f t="shared" si="611"/>
        <v>0</v>
      </c>
    </row>
    <row r="879" spans="1:7" ht="14" hidden="1" x14ac:dyDescent="0.15">
      <c r="A879" s="44">
        <v>67</v>
      </c>
      <c r="B879" s="47"/>
      <c r="C879" s="55">
        <f t="shared" ref="C879:G879" si="612">+C354*$K$3</f>
        <v>5643.8250000000007</v>
      </c>
      <c r="D879" s="55">
        <f t="shared" si="612"/>
        <v>5415.0250000000005</v>
      </c>
      <c r="E879" s="55">
        <f t="shared" si="612"/>
        <v>3806.8250000000003</v>
      </c>
      <c r="F879" s="55">
        <f t="shared" si="612"/>
        <v>2758.8</v>
      </c>
      <c r="G879" s="55">
        <f t="shared" si="612"/>
        <v>0</v>
      </c>
    </row>
    <row r="880" spans="1:7" ht="14" hidden="1" x14ac:dyDescent="0.15">
      <c r="A880" s="44">
        <v>68</v>
      </c>
      <c r="B880" s="47"/>
      <c r="C880" s="55">
        <f t="shared" ref="C880:G880" si="613">+C355*$K$3</f>
        <v>6170.4500000000007</v>
      </c>
      <c r="D880" s="55">
        <f t="shared" si="613"/>
        <v>5920.2000000000007</v>
      </c>
      <c r="E880" s="55">
        <f t="shared" si="613"/>
        <v>4166.25</v>
      </c>
      <c r="F880" s="55">
        <f t="shared" si="613"/>
        <v>3019.5000000000005</v>
      </c>
      <c r="G880" s="55">
        <f t="shared" si="613"/>
        <v>0</v>
      </c>
    </row>
    <row r="881" spans="1:7" ht="14" hidden="1" x14ac:dyDescent="0.15">
      <c r="A881" s="44">
        <v>69</v>
      </c>
      <c r="B881" s="47"/>
      <c r="C881" s="55">
        <f t="shared" ref="C881:G881" si="614">+C356*$K$3</f>
        <v>6724.85</v>
      </c>
      <c r="D881" s="55">
        <f t="shared" si="614"/>
        <v>6452.6</v>
      </c>
      <c r="E881" s="55">
        <f t="shared" si="614"/>
        <v>4545.4750000000004</v>
      </c>
      <c r="F881" s="55">
        <f t="shared" si="614"/>
        <v>3294.5000000000005</v>
      </c>
      <c r="G881" s="55">
        <f t="shared" si="614"/>
        <v>0</v>
      </c>
    </row>
    <row r="882" spans="1:7" ht="14" hidden="1" x14ac:dyDescent="0.15">
      <c r="A882" s="44">
        <v>70</v>
      </c>
      <c r="B882" s="47"/>
      <c r="C882" s="55">
        <f t="shared" ref="C882:G882" si="615">+C357*$K$3</f>
        <v>7306.7500000000009</v>
      </c>
      <c r="D882" s="55">
        <f t="shared" si="615"/>
        <v>7011.4000000000005</v>
      </c>
      <c r="E882" s="55">
        <f t="shared" si="615"/>
        <v>4944.2250000000004</v>
      </c>
      <c r="F882" s="55">
        <f t="shared" si="615"/>
        <v>3583.2500000000005</v>
      </c>
      <c r="G882" s="55">
        <f t="shared" si="615"/>
        <v>0</v>
      </c>
    </row>
    <row r="883" spans="1:7" ht="14" hidden="1" x14ac:dyDescent="0.15">
      <c r="A883" s="44">
        <v>71</v>
      </c>
      <c r="B883" s="47"/>
      <c r="C883" s="55">
        <f t="shared" ref="C883:G883" si="616">+C358*$K$3</f>
        <v>7916.1500000000005</v>
      </c>
      <c r="D883" s="55">
        <f t="shared" si="616"/>
        <v>7595.7750000000005</v>
      </c>
      <c r="E883" s="55">
        <f t="shared" si="616"/>
        <v>5362.5</v>
      </c>
      <c r="F883" s="55">
        <f t="shared" si="616"/>
        <v>3886.5750000000003</v>
      </c>
      <c r="G883" s="55">
        <f t="shared" si="616"/>
        <v>0</v>
      </c>
    </row>
    <row r="884" spans="1:7" ht="14" hidden="1" x14ac:dyDescent="0.15">
      <c r="A884" s="44">
        <v>72</v>
      </c>
      <c r="B884" s="47"/>
      <c r="C884" s="55">
        <f t="shared" ref="C884:G884" si="617">+C359*$K$3</f>
        <v>8553.3250000000007</v>
      </c>
      <c r="D884" s="55">
        <f t="shared" si="617"/>
        <v>8206.2750000000015</v>
      </c>
      <c r="E884" s="55">
        <f t="shared" si="617"/>
        <v>5800.5750000000007</v>
      </c>
      <c r="F884" s="55">
        <f t="shared" si="617"/>
        <v>4203.9250000000002</v>
      </c>
      <c r="G884" s="55">
        <f t="shared" si="617"/>
        <v>0</v>
      </c>
    </row>
    <row r="885" spans="1:7" ht="14" hidden="1" x14ac:dyDescent="0.15">
      <c r="A885" s="44">
        <v>73</v>
      </c>
      <c r="B885" s="47"/>
      <c r="C885" s="55">
        <f t="shared" ref="C885:G885" si="618">+C360*$K$3</f>
        <v>9218</v>
      </c>
      <c r="D885" s="55">
        <f t="shared" si="618"/>
        <v>8844</v>
      </c>
      <c r="E885" s="55">
        <f t="shared" si="618"/>
        <v>6257.6250000000009</v>
      </c>
      <c r="F885" s="55">
        <f t="shared" si="618"/>
        <v>4535.3</v>
      </c>
      <c r="G885" s="55">
        <f t="shared" si="618"/>
        <v>0</v>
      </c>
    </row>
    <row r="886" spans="1:7" ht="14" hidden="1" x14ac:dyDescent="0.15">
      <c r="A886" s="44">
        <v>74</v>
      </c>
      <c r="B886" s="47"/>
      <c r="C886" s="55">
        <f t="shared" ref="C886:G886" si="619">+C361*$K$3</f>
        <v>9909.9000000000015</v>
      </c>
      <c r="D886" s="55">
        <f t="shared" si="619"/>
        <v>9508.6750000000011</v>
      </c>
      <c r="E886" s="55">
        <f t="shared" si="619"/>
        <v>6733.9250000000002</v>
      </c>
      <c r="F886" s="55">
        <f t="shared" si="619"/>
        <v>4880.9750000000004</v>
      </c>
      <c r="G886" s="55">
        <f t="shared" si="619"/>
        <v>0</v>
      </c>
    </row>
    <row r="887" spans="1:7" ht="14" hidden="1" x14ac:dyDescent="0.15">
      <c r="A887" s="44">
        <v>75</v>
      </c>
      <c r="B887" s="47"/>
      <c r="C887" s="55">
        <f t="shared" ref="C887:G887" si="620">+C362*$K$3</f>
        <v>10629.85</v>
      </c>
      <c r="D887" s="55">
        <f t="shared" si="620"/>
        <v>10199.200000000001</v>
      </c>
      <c r="E887" s="55">
        <f t="shared" si="620"/>
        <v>7230.3</v>
      </c>
      <c r="F887" s="55">
        <f t="shared" si="620"/>
        <v>5240.6750000000002</v>
      </c>
      <c r="G887" s="55">
        <f t="shared" si="620"/>
        <v>0</v>
      </c>
    </row>
    <row r="888" spans="1:7" ht="14" hidden="1" x14ac:dyDescent="0.15">
      <c r="A888" s="44">
        <v>76</v>
      </c>
      <c r="B888" s="47"/>
      <c r="C888" s="55">
        <f t="shared" ref="C888:G888" si="621">+C363*$K$3</f>
        <v>10629.85</v>
      </c>
      <c r="D888" s="55">
        <f t="shared" si="621"/>
        <v>10199.200000000001</v>
      </c>
      <c r="E888" s="55">
        <f t="shared" si="621"/>
        <v>7230.3</v>
      </c>
      <c r="F888" s="55">
        <f t="shared" si="621"/>
        <v>5240.6750000000002</v>
      </c>
      <c r="G888" s="55">
        <f t="shared" si="621"/>
        <v>0</v>
      </c>
    </row>
    <row r="889" spans="1:7" ht="14" hidden="1" x14ac:dyDescent="0.15">
      <c r="A889" s="44">
        <v>77</v>
      </c>
      <c r="B889" s="47"/>
      <c r="C889" s="55">
        <f t="shared" ref="C889:G889" si="622">+C364*$K$3</f>
        <v>10629.85</v>
      </c>
      <c r="D889" s="55">
        <f t="shared" si="622"/>
        <v>10199.200000000001</v>
      </c>
      <c r="E889" s="55">
        <f t="shared" si="622"/>
        <v>7230.3</v>
      </c>
      <c r="F889" s="55">
        <f t="shared" si="622"/>
        <v>5240.6750000000002</v>
      </c>
      <c r="G889" s="55">
        <f t="shared" si="622"/>
        <v>0</v>
      </c>
    </row>
    <row r="890" spans="1:7" ht="14" hidden="1" x14ac:dyDescent="0.15">
      <c r="A890" s="44">
        <v>78</v>
      </c>
      <c r="B890" s="47"/>
      <c r="C890" s="55">
        <f t="shared" ref="C890:G890" si="623">+C365*$K$3</f>
        <v>10629.85</v>
      </c>
      <c r="D890" s="55">
        <f t="shared" si="623"/>
        <v>10199.200000000001</v>
      </c>
      <c r="E890" s="55">
        <f t="shared" si="623"/>
        <v>7230.3</v>
      </c>
      <c r="F890" s="55">
        <f t="shared" si="623"/>
        <v>5240.6750000000002</v>
      </c>
      <c r="G890" s="55">
        <f t="shared" si="623"/>
        <v>0</v>
      </c>
    </row>
    <row r="891" spans="1:7" ht="14" hidden="1" x14ac:dyDescent="0.15">
      <c r="A891" s="44">
        <v>79</v>
      </c>
      <c r="B891" s="47"/>
      <c r="C891" s="55">
        <f t="shared" ref="C891:G891" si="624">+C366*$K$3</f>
        <v>10629.85</v>
      </c>
      <c r="D891" s="55">
        <f t="shared" si="624"/>
        <v>10199.200000000001</v>
      </c>
      <c r="E891" s="55">
        <f t="shared" si="624"/>
        <v>7230.3</v>
      </c>
      <c r="F891" s="55">
        <f t="shared" si="624"/>
        <v>5240.6750000000002</v>
      </c>
      <c r="G891" s="55">
        <f t="shared" si="624"/>
        <v>0</v>
      </c>
    </row>
    <row r="892" spans="1:7" ht="14" hidden="1" x14ac:dyDescent="0.15">
      <c r="A892" s="44">
        <v>80</v>
      </c>
      <c r="B892" s="47"/>
      <c r="C892" s="55">
        <f t="shared" ref="C892:G892" si="625">+C367*$K$3</f>
        <v>10629.85</v>
      </c>
      <c r="D892" s="55">
        <f t="shared" si="625"/>
        <v>10199.200000000001</v>
      </c>
      <c r="E892" s="55">
        <f t="shared" si="625"/>
        <v>7230.3</v>
      </c>
      <c r="F892" s="55">
        <f t="shared" si="625"/>
        <v>5240.6750000000002</v>
      </c>
      <c r="G892" s="55">
        <f t="shared" si="625"/>
        <v>0</v>
      </c>
    </row>
    <row r="893" spans="1:7" ht="14" hidden="1" x14ac:dyDescent="0.15">
      <c r="A893" s="44">
        <v>81</v>
      </c>
      <c r="B893" s="47"/>
      <c r="C893" s="55">
        <f t="shared" ref="C893:G893" si="626">+C368*$K$3</f>
        <v>10629.85</v>
      </c>
      <c r="D893" s="55">
        <f t="shared" si="626"/>
        <v>10199.200000000001</v>
      </c>
      <c r="E893" s="55">
        <f t="shared" si="626"/>
        <v>7230.3</v>
      </c>
      <c r="F893" s="55">
        <f t="shared" si="626"/>
        <v>5240.6750000000002</v>
      </c>
      <c r="G893" s="55">
        <f t="shared" si="626"/>
        <v>0</v>
      </c>
    </row>
    <row r="894" spans="1:7" ht="14" hidden="1" x14ac:dyDescent="0.15">
      <c r="A894" s="44">
        <v>82</v>
      </c>
      <c r="B894" s="47"/>
      <c r="C894" s="55">
        <f t="shared" ref="C894:G894" si="627">+C369*$K$3</f>
        <v>10629.85</v>
      </c>
      <c r="D894" s="55">
        <f t="shared" si="627"/>
        <v>10199.200000000001</v>
      </c>
      <c r="E894" s="55">
        <f t="shared" si="627"/>
        <v>7230.3</v>
      </c>
      <c r="F894" s="55">
        <f t="shared" si="627"/>
        <v>5240.6750000000002</v>
      </c>
      <c r="G894" s="55">
        <f t="shared" si="627"/>
        <v>0</v>
      </c>
    </row>
    <row r="895" spans="1:7" ht="14" hidden="1" x14ac:dyDescent="0.15">
      <c r="A895" s="44">
        <v>83</v>
      </c>
      <c r="B895" s="47"/>
      <c r="C895" s="55">
        <f t="shared" ref="C895:G895" si="628">+C370*$K$3</f>
        <v>10629.85</v>
      </c>
      <c r="D895" s="55">
        <f t="shared" si="628"/>
        <v>10199.200000000001</v>
      </c>
      <c r="E895" s="55">
        <f t="shared" si="628"/>
        <v>7230.3</v>
      </c>
      <c r="F895" s="55">
        <f t="shared" si="628"/>
        <v>5240.6750000000002</v>
      </c>
      <c r="G895" s="55">
        <f t="shared" si="628"/>
        <v>0</v>
      </c>
    </row>
    <row r="896" spans="1:7" ht="14" hidden="1" x14ac:dyDescent="0.15">
      <c r="A896" s="44">
        <v>84</v>
      </c>
      <c r="B896" s="47" t="s">
        <v>3</v>
      </c>
      <c r="C896" s="55">
        <f t="shared" ref="C896:G896" si="629">+C371*$K$3</f>
        <v>10629.85</v>
      </c>
      <c r="D896" s="55">
        <f t="shared" si="629"/>
        <v>10199.200000000001</v>
      </c>
      <c r="E896" s="55">
        <f t="shared" si="629"/>
        <v>7230.3</v>
      </c>
      <c r="F896" s="55">
        <f t="shared" si="629"/>
        <v>5240.6750000000002</v>
      </c>
      <c r="G896" s="55">
        <f t="shared" si="629"/>
        <v>0</v>
      </c>
    </row>
    <row r="897" spans="1:17" ht="14" hidden="1" x14ac:dyDescent="0.15">
      <c r="A897" s="35">
        <v>1</v>
      </c>
      <c r="B897" s="38" t="s">
        <v>4</v>
      </c>
      <c r="C897" s="55">
        <f t="shared" ref="C897:G897" si="630">+C372*$K$3</f>
        <v>1049.4000000000001</v>
      </c>
      <c r="D897" s="55">
        <f t="shared" si="630"/>
        <v>1005.95</v>
      </c>
      <c r="E897" s="55">
        <f t="shared" si="630"/>
        <v>758.45</v>
      </c>
      <c r="F897" s="55">
        <f t="shared" si="630"/>
        <v>550</v>
      </c>
      <c r="G897" s="55">
        <f t="shared" si="630"/>
        <v>0</v>
      </c>
    </row>
    <row r="898" spans="1:17" ht="14" hidden="1" x14ac:dyDescent="0.15">
      <c r="A898" s="35">
        <v>2</v>
      </c>
      <c r="B898" s="38" t="s">
        <v>1</v>
      </c>
      <c r="C898" s="55">
        <f t="shared" ref="C898:G898" si="631">+C373*$K$3</f>
        <v>1783.1000000000001</v>
      </c>
      <c r="D898" s="55">
        <f t="shared" si="631"/>
        <v>1709.4</v>
      </c>
      <c r="E898" s="55">
        <f t="shared" si="631"/>
        <v>1289.75</v>
      </c>
      <c r="F898" s="55">
        <f t="shared" si="631"/>
        <v>935.00000000000011</v>
      </c>
      <c r="G898" s="55">
        <f t="shared" si="631"/>
        <v>0</v>
      </c>
    </row>
    <row r="899" spans="1:17" ht="15" hidden="1" thickBot="1" x14ac:dyDescent="0.2">
      <c r="A899" s="39">
        <v>3</v>
      </c>
      <c r="B899" s="40" t="s">
        <v>5</v>
      </c>
      <c r="C899" s="55">
        <f t="shared" ref="C899:G899" si="632">+C374*$K$3</f>
        <v>2516.8000000000002</v>
      </c>
      <c r="D899" s="55">
        <f t="shared" si="632"/>
        <v>2415.0500000000002</v>
      </c>
      <c r="E899" s="55">
        <f t="shared" si="632"/>
        <v>1819.95</v>
      </c>
      <c r="F899" s="55">
        <f t="shared" si="632"/>
        <v>1319.45</v>
      </c>
      <c r="G899" s="55">
        <f t="shared" si="632"/>
        <v>0</v>
      </c>
    </row>
    <row r="900" spans="1:17" ht="14" hidden="1" thickBot="1" x14ac:dyDescent="0.2"/>
    <row r="901" spans="1:17" ht="18" hidden="1" x14ac:dyDescent="0.2">
      <c r="A901" s="496" t="s">
        <v>22</v>
      </c>
      <c r="B901" s="497"/>
      <c r="C901" s="497"/>
      <c r="D901" s="497"/>
      <c r="E901" s="497"/>
      <c r="F901" s="497"/>
      <c r="G901" s="497"/>
    </row>
    <row r="902" spans="1:17" ht="18" hidden="1" x14ac:dyDescent="0.2">
      <c r="A902" s="498" t="s">
        <v>6</v>
      </c>
      <c r="B902" s="499"/>
      <c r="C902" s="499"/>
      <c r="D902" s="499"/>
      <c r="E902" s="499"/>
      <c r="F902" s="499"/>
      <c r="G902" s="499"/>
      <c r="H902" s="56"/>
    </row>
    <row r="903" spans="1:17" hidden="1" x14ac:dyDescent="0.15">
      <c r="A903" s="494" t="s">
        <v>0</v>
      </c>
      <c r="B903" s="495"/>
      <c r="C903" s="495"/>
      <c r="D903" s="495"/>
      <c r="E903" s="495"/>
      <c r="F903" s="495"/>
      <c r="G903" s="495"/>
    </row>
    <row r="904" spans="1:17" hidden="1" x14ac:dyDescent="0.15">
      <c r="A904" s="19" t="s">
        <v>2</v>
      </c>
      <c r="B904" s="20" t="s">
        <v>2</v>
      </c>
      <c r="C904" s="65">
        <v>0</v>
      </c>
      <c r="D904" s="65">
        <v>1000</v>
      </c>
      <c r="E904" s="65">
        <v>2000</v>
      </c>
      <c r="F904" s="69"/>
      <c r="G904" s="69"/>
      <c r="M904" s="65">
        <v>0</v>
      </c>
      <c r="N904" s="65">
        <v>1000</v>
      </c>
    </row>
    <row r="905" spans="1:17" ht="15" hidden="1" x14ac:dyDescent="0.2">
      <c r="A905" s="19">
        <v>18</v>
      </c>
      <c r="B905" s="20"/>
      <c r="C905" s="268">
        <v>21338</v>
      </c>
      <c r="D905" s="268">
        <v>13768</v>
      </c>
      <c r="E905" s="68"/>
      <c r="F905" s="55"/>
      <c r="G905" s="55"/>
      <c r="M905" s="143">
        <v>14449</v>
      </c>
      <c r="N905" s="143">
        <v>9323</v>
      </c>
      <c r="P905" s="15" t="b">
        <v>1</v>
      </c>
      <c r="Q905" s="15" t="b">
        <v>1</v>
      </c>
    </row>
    <row r="906" spans="1:17" ht="15" hidden="1" x14ac:dyDescent="0.2">
      <c r="A906" s="19">
        <v>19</v>
      </c>
      <c r="B906" s="20"/>
      <c r="C906" s="268">
        <v>21617</v>
      </c>
      <c r="D906" s="268">
        <v>13949</v>
      </c>
      <c r="E906" s="68"/>
      <c r="F906" s="55"/>
      <c r="G906" s="55"/>
      <c r="M906" s="143">
        <v>14639</v>
      </c>
      <c r="N906" s="143">
        <v>9445</v>
      </c>
      <c r="P906" s="15" t="b">
        <v>1</v>
      </c>
      <c r="Q906" s="15" t="b">
        <v>1</v>
      </c>
    </row>
    <row r="907" spans="1:17" ht="15" hidden="1" x14ac:dyDescent="0.2">
      <c r="A907" s="19">
        <v>20</v>
      </c>
      <c r="B907" s="20"/>
      <c r="C907" s="268">
        <v>21905</v>
      </c>
      <c r="D907" s="268">
        <v>14134</v>
      </c>
      <c r="E907" s="68"/>
      <c r="F907" s="55"/>
      <c r="G907" s="55"/>
      <c r="M907" s="143">
        <v>14834</v>
      </c>
      <c r="N907" s="143">
        <v>9571</v>
      </c>
      <c r="P907" s="15" t="b">
        <v>1</v>
      </c>
      <c r="Q907" s="15" t="b">
        <v>1</v>
      </c>
    </row>
    <row r="908" spans="1:17" ht="15" hidden="1" x14ac:dyDescent="0.2">
      <c r="A908" s="19">
        <v>21</v>
      </c>
      <c r="B908" s="20"/>
      <c r="C908" s="268">
        <v>22204</v>
      </c>
      <c r="D908" s="268">
        <v>14327</v>
      </c>
      <c r="E908" s="68"/>
      <c r="F908" s="55"/>
      <c r="G908" s="55"/>
      <c r="M908" s="143">
        <v>15036</v>
      </c>
      <c r="N908" s="143">
        <v>9701</v>
      </c>
      <c r="P908" s="15" t="b">
        <v>1</v>
      </c>
      <c r="Q908" s="15" t="b">
        <v>1</v>
      </c>
    </row>
    <row r="909" spans="1:17" ht="15" hidden="1" x14ac:dyDescent="0.2">
      <c r="A909" s="19">
        <v>22</v>
      </c>
      <c r="B909" s="20"/>
      <c r="C909" s="268">
        <v>22515</v>
      </c>
      <c r="D909" s="268">
        <v>14526</v>
      </c>
      <c r="E909" s="68"/>
      <c r="F909" s="55"/>
      <c r="G909" s="55"/>
      <c r="M909" s="143">
        <v>15246</v>
      </c>
      <c r="N909" s="143">
        <v>9837</v>
      </c>
      <c r="P909" s="15" t="b">
        <v>1</v>
      </c>
      <c r="Q909" s="15" t="b">
        <v>1</v>
      </c>
    </row>
    <row r="910" spans="1:17" ht="15" hidden="1" x14ac:dyDescent="0.2">
      <c r="A910" s="19">
        <v>23</v>
      </c>
      <c r="B910" s="20"/>
      <c r="C910" s="268">
        <v>22832</v>
      </c>
      <c r="D910" s="268">
        <v>14729</v>
      </c>
      <c r="E910" s="68"/>
      <c r="F910" s="55"/>
      <c r="G910" s="55"/>
      <c r="M910" s="143">
        <v>15461</v>
      </c>
      <c r="N910" s="143">
        <v>9974</v>
      </c>
      <c r="P910" s="15" t="b">
        <v>1</v>
      </c>
      <c r="Q910" s="15" t="b">
        <v>1</v>
      </c>
    </row>
    <row r="911" spans="1:17" ht="15" hidden="1" x14ac:dyDescent="0.2">
      <c r="A911" s="19">
        <v>24</v>
      </c>
      <c r="B911" s="20"/>
      <c r="C911" s="268">
        <v>23156</v>
      </c>
      <c r="D911" s="268">
        <v>14940</v>
      </c>
      <c r="E911" s="68"/>
      <c r="F911" s="55"/>
      <c r="G911" s="55"/>
      <c r="M911" s="143">
        <v>15681</v>
      </c>
      <c r="N911" s="143">
        <v>10117</v>
      </c>
      <c r="P911" s="15" t="b">
        <v>1</v>
      </c>
      <c r="Q911" s="15" t="b">
        <v>1</v>
      </c>
    </row>
    <row r="912" spans="1:17" ht="15" hidden="1" x14ac:dyDescent="0.2">
      <c r="A912" s="19">
        <v>25</v>
      </c>
      <c r="B912" s="20"/>
      <c r="C912" s="268">
        <v>23493</v>
      </c>
      <c r="D912" s="268">
        <v>15158</v>
      </c>
      <c r="E912" s="68"/>
      <c r="F912" s="55"/>
      <c r="G912" s="55"/>
      <c r="M912" s="143">
        <v>15909</v>
      </c>
      <c r="N912" s="143">
        <v>10264</v>
      </c>
      <c r="P912" s="15" t="b">
        <v>1</v>
      </c>
      <c r="Q912" s="15" t="b">
        <v>1</v>
      </c>
    </row>
    <row r="913" spans="1:17" ht="15" hidden="1" x14ac:dyDescent="0.2">
      <c r="A913" s="19">
        <v>26</v>
      </c>
      <c r="B913" s="20"/>
      <c r="C913" s="268">
        <v>23978</v>
      </c>
      <c r="D913" s="268">
        <v>15471</v>
      </c>
      <c r="E913" s="68"/>
      <c r="F913" s="55"/>
      <c r="G913" s="55"/>
      <c r="M913" s="143">
        <v>16237</v>
      </c>
      <c r="N913" s="143">
        <v>10476</v>
      </c>
      <c r="P913" s="15" t="b">
        <v>1</v>
      </c>
      <c r="Q913" s="15" t="b">
        <v>1</v>
      </c>
    </row>
    <row r="914" spans="1:17" ht="15" hidden="1" x14ac:dyDescent="0.2">
      <c r="A914" s="19">
        <v>27</v>
      </c>
      <c r="B914" s="20"/>
      <c r="C914" s="268">
        <v>24480</v>
      </c>
      <c r="D914" s="268">
        <v>15795</v>
      </c>
      <c r="E914" s="68"/>
      <c r="F914" s="55"/>
      <c r="G914" s="55"/>
      <c r="M914" s="143">
        <v>16578</v>
      </c>
      <c r="N914" s="143">
        <v>10696</v>
      </c>
      <c r="P914" s="15" t="b">
        <v>1</v>
      </c>
      <c r="Q914" s="15" t="b">
        <v>1</v>
      </c>
    </row>
    <row r="915" spans="1:17" ht="15" hidden="1" x14ac:dyDescent="0.2">
      <c r="A915" s="19">
        <v>28</v>
      </c>
      <c r="B915" s="20"/>
      <c r="C915" s="268">
        <v>25002</v>
      </c>
      <c r="D915" s="268">
        <v>16131</v>
      </c>
      <c r="E915" s="68"/>
      <c r="F915" s="55"/>
      <c r="G915" s="55"/>
      <c r="M915" s="143">
        <v>16931</v>
      </c>
      <c r="N915" s="143">
        <v>10923</v>
      </c>
      <c r="P915" s="15" t="b">
        <v>1</v>
      </c>
      <c r="Q915" s="15" t="b">
        <v>1</v>
      </c>
    </row>
    <row r="916" spans="1:17" ht="15" hidden="1" x14ac:dyDescent="0.2">
      <c r="A916" s="19">
        <v>29</v>
      </c>
      <c r="B916" s="20"/>
      <c r="C916" s="268">
        <v>25544</v>
      </c>
      <c r="D916" s="268">
        <v>16481</v>
      </c>
      <c r="E916" s="68"/>
      <c r="F916" s="55"/>
      <c r="G916" s="55"/>
      <c r="M916" s="143">
        <v>17298</v>
      </c>
      <c r="N916" s="143">
        <v>11160</v>
      </c>
      <c r="P916" s="15" t="b">
        <v>1</v>
      </c>
      <c r="Q916" s="15" t="b">
        <v>1</v>
      </c>
    </row>
    <row r="917" spans="1:17" ht="15" hidden="1" x14ac:dyDescent="0.2">
      <c r="A917" s="19">
        <v>30</v>
      </c>
      <c r="B917" s="20"/>
      <c r="C917" s="268">
        <v>26099</v>
      </c>
      <c r="D917" s="268">
        <v>16841</v>
      </c>
      <c r="E917" s="68"/>
      <c r="F917" s="55"/>
      <c r="G917" s="55"/>
      <c r="M917" s="143">
        <v>17674</v>
      </c>
      <c r="N917" s="143">
        <v>11404</v>
      </c>
      <c r="P917" s="15" t="b">
        <v>1</v>
      </c>
      <c r="Q917" s="15" t="b">
        <v>1</v>
      </c>
    </row>
    <row r="918" spans="1:17" ht="15" hidden="1" x14ac:dyDescent="0.2">
      <c r="A918" s="19">
        <v>31</v>
      </c>
      <c r="B918" s="20"/>
      <c r="C918" s="268">
        <v>26676</v>
      </c>
      <c r="D918" s="268">
        <v>17211</v>
      </c>
      <c r="E918" s="68"/>
      <c r="F918" s="55"/>
      <c r="G918" s="55"/>
      <c r="M918" s="143">
        <v>18065</v>
      </c>
      <c r="N918" s="143">
        <v>11655</v>
      </c>
      <c r="P918" s="15" t="b">
        <v>1</v>
      </c>
      <c r="Q918" s="15" t="b">
        <v>1</v>
      </c>
    </row>
    <row r="919" spans="1:17" ht="15" hidden="1" x14ac:dyDescent="0.2">
      <c r="A919" s="19">
        <v>32</v>
      </c>
      <c r="B919" s="20"/>
      <c r="C919" s="268">
        <v>27269</v>
      </c>
      <c r="D919" s="268">
        <v>17594</v>
      </c>
      <c r="E919" s="68"/>
      <c r="F919" s="55"/>
      <c r="G919" s="55"/>
      <c r="M919" s="143">
        <v>18467</v>
      </c>
      <c r="N919" s="143">
        <v>11914</v>
      </c>
      <c r="P919" s="15" t="b">
        <v>1</v>
      </c>
      <c r="Q919" s="15" t="b">
        <v>1</v>
      </c>
    </row>
    <row r="920" spans="1:17" ht="15" hidden="1" x14ac:dyDescent="0.2">
      <c r="A920" s="19">
        <v>33</v>
      </c>
      <c r="B920" s="20"/>
      <c r="C920" s="268">
        <v>27884</v>
      </c>
      <c r="D920" s="268">
        <v>17990</v>
      </c>
      <c r="E920" s="68"/>
      <c r="F920" s="55"/>
      <c r="G920" s="55"/>
      <c r="M920" s="143">
        <v>18883</v>
      </c>
      <c r="N920" s="143">
        <v>12182</v>
      </c>
      <c r="P920" s="15" t="b">
        <v>1</v>
      </c>
      <c r="Q920" s="15" t="b">
        <v>1</v>
      </c>
    </row>
    <row r="921" spans="1:17" ht="15" hidden="1" x14ac:dyDescent="0.2">
      <c r="A921" s="19">
        <v>34</v>
      </c>
      <c r="B921" s="20"/>
      <c r="C921" s="268">
        <v>28514</v>
      </c>
      <c r="D921" s="268">
        <v>18398</v>
      </c>
      <c r="E921" s="68"/>
      <c r="F921" s="55"/>
      <c r="G921" s="55"/>
      <c r="M921" s="143">
        <v>19309</v>
      </c>
      <c r="N921" s="143">
        <v>12458</v>
      </c>
      <c r="P921" s="15" t="b">
        <v>1</v>
      </c>
      <c r="Q921" s="15" t="b">
        <v>1</v>
      </c>
    </row>
    <row r="922" spans="1:17" ht="15" hidden="1" x14ac:dyDescent="0.2">
      <c r="A922" s="19">
        <v>35</v>
      </c>
      <c r="B922" s="20"/>
      <c r="C922" s="268">
        <v>29163</v>
      </c>
      <c r="D922" s="268">
        <v>18816</v>
      </c>
      <c r="E922" s="68"/>
      <c r="F922" s="55"/>
      <c r="G922" s="55"/>
      <c r="M922" s="143">
        <v>19749</v>
      </c>
      <c r="N922" s="143">
        <v>12742</v>
      </c>
      <c r="P922" s="15" t="b">
        <v>1</v>
      </c>
      <c r="Q922" s="15" t="b">
        <v>1</v>
      </c>
    </row>
    <row r="923" spans="1:17" ht="15" hidden="1" x14ac:dyDescent="0.2">
      <c r="A923" s="19">
        <v>36</v>
      </c>
      <c r="B923" s="20"/>
      <c r="C923" s="268">
        <v>29831</v>
      </c>
      <c r="D923" s="268">
        <v>19246</v>
      </c>
      <c r="E923" s="68"/>
      <c r="F923" s="55"/>
      <c r="G923" s="55"/>
      <c r="M923" s="143">
        <v>20201</v>
      </c>
      <c r="N923" s="143">
        <v>13033</v>
      </c>
      <c r="P923" s="15" t="b">
        <v>1</v>
      </c>
      <c r="Q923" s="15" t="b">
        <v>1</v>
      </c>
    </row>
    <row r="924" spans="1:17" ht="15" hidden="1" x14ac:dyDescent="0.2">
      <c r="A924" s="19">
        <v>37</v>
      </c>
      <c r="B924" s="20"/>
      <c r="C924" s="268">
        <v>30515</v>
      </c>
      <c r="D924" s="268">
        <v>19688</v>
      </c>
      <c r="E924" s="68"/>
      <c r="F924" s="55"/>
      <c r="G924" s="55"/>
      <c r="M924" s="143">
        <v>20665</v>
      </c>
      <c r="N924" s="143">
        <v>13332</v>
      </c>
      <c r="P924" s="15" t="b">
        <v>1</v>
      </c>
      <c r="Q924" s="15" t="b">
        <v>1</v>
      </c>
    </row>
    <row r="925" spans="1:17" ht="15" hidden="1" x14ac:dyDescent="0.2">
      <c r="A925" s="19">
        <v>38</v>
      </c>
      <c r="B925" s="20"/>
      <c r="C925" s="268">
        <v>31216</v>
      </c>
      <c r="D925" s="268">
        <v>20142</v>
      </c>
      <c r="E925" s="68"/>
      <c r="F925" s="55"/>
      <c r="G925" s="55"/>
      <c r="M925" s="143">
        <v>21140</v>
      </c>
      <c r="N925" s="143">
        <v>13640</v>
      </c>
      <c r="P925" s="15" t="b">
        <v>1</v>
      </c>
      <c r="Q925" s="15" t="b">
        <v>1</v>
      </c>
    </row>
    <row r="926" spans="1:17" ht="15" hidden="1" x14ac:dyDescent="0.2">
      <c r="A926" s="19">
        <v>39</v>
      </c>
      <c r="B926" s="20"/>
      <c r="C926" s="268">
        <v>31941</v>
      </c>
      <c r="D926" s="268">
        <v>20606</v>
      </c>
      <c r="E926" s="68"/>
      <c r="F926" s="55"/>
      <c r="G926" s="55"/>
      <c r="M926" s="143">
        <v>21630</v>
      </c>
      <c r="N926" s="143">
        <v>13954</v>
      </c>
      <c r="P926" s="15" t="b">
        <v>1</v>
      </c>
      <c r="Q926" s="15" t="b">
        <v>1</v>
      </c>
    </row>
    <row r="927" spans="1:17" ht="15" hidden="1" x14ac:dyDescent="0.2">
      <c r="A927" s="19">
        <v>40</v>
      </c>
      <c r="B927" s="20"/>
      <c r="C927" s="268">
        <v>32679</v>
      </c>
      <c r="D927" s="268">
        <v>21083</v>
      </c>
      <c r="E927" s="68"/>
      <c r="F927" s="55"/>
      <c r="G927" s="55"/>
      <c r="M927" s="143">
        <v>22130</v>
      </c>
      <c r="N927" s="143">
        <v>14277</v>
      </c>
      <c r="P927" s="15" t="b">
        <v>1</v>
      </c>
      <c r="Q927" s="15" t="b">
        <v>1</v>
      </c>
    </row>
    <row r="928" spans="1:17" ht="15" hidden="1" x14ac:dyDescent="0.2">
      <c r="A928" s="19">
        <v>41</v>
      </c>
      <c r="B928" s="20"/>
      <c r="C928" s="268">
        <v>33438</v>
      </c>
      <c r="D928" s="268">
        <v>21573</v>
      </c>
      <c r="E928" s="68"/>
      <c r="F928" s="55"/>
      <c r="G928" s="55"/>
      <c r="M928" s="143">
        <v>22644</v>
      </c>
      <c r="N928" s="143">
        <v>14609</v>
      </c>
      <c r="P928" s="15" t="b">
        <v>1</v>
      </c>
      <c r="Q928" s="15" t="b">
        <v>1</v>
      </c>
    </row>
    <row r="929" spans="1:17" ht="15" hidden="1" x14ac:dyDescent="0.2">
      <c r="A929" s="19">
        <v>42</v>
      </c>
      <c r="B929" s="20"/>
      <c r="C929" s="268">
        <v>34212</v>
      </c>
      <c r="D929" s="268">
        <v>22074</v>
      </c>
      <c r="E929" s="68"/>
      <c r="F929" s="55"/>
      <c r="G929" s="55"/>
      <c r="M929" s="143">
        <v>23169</v>
      </c>
      <c r="N929" s="143">
        <v>14948</v>
      </c>
      <c r="P929" s="15" t="b">
        <v>1</v>
      </c>
      <c r="Q929" s="15" t="b">
        <v>1</v>
      </c>
    </row>
    <row r="930" spans="1:17" ht="15" hidden="1" x14ac:dyDescent="0.2">
      <c r="A930" s="19">
        <v>43</v>
      </c>
      <c r="B930" s="20"/>
      <c r="C930" s="268">
        <v>35004</v>
      </c>
      <c r="D930" s="268">
        <v>22584</v>
      </c>
      <c r="E930" s="68"/>
      <c r="F930" s="55"/>
      <c r="G930" s="55"/>
      <c r="M930" s="143">
        <v>23705</v>
      </c>
      <c r="N930" s="143">
        <v>15294</v>
      </c>
      <c r="P930" s="15" t="b">
        <v>1</v>
      </c>
      <c r="Q930" s="15" t="b">
        <v>1</v>
      </c>
    </row>
    <row r="931" spans="1:17" ht="15" hidden="1" x14ac:dyDescent="0.2">
      <c r="A931" s="19">
        <v>44</v>
      </c>
      <c r="B931" s="20"/>
      <c r="C931" s="268">
        <v>35816</v>
      </c>
      <c r="D931" s="268">
        <v>23110</v>
      </c>
      <c r="E931" s="68"/>
      <c r="F931" s="55"/>
      <c r="G931" s="55"/>
      <c r="M931" s="143">
        <v>24255</v>
      </c>
      <c r="N931" s="143">
        <v>15650</v>
      </c>
      <c r="P931" s="15" t="b">
        <v>1</v>
      </c>
      <c r="Q931" s="15" t="b">
        <v>1</v>
      </c>
    </row>
    <row r="932" spans="1:17" ht="15" hidden="1" x14ac:dyDescent="0.2">
      <c r="A932" s="19">
        <v>45</v>
      </c>
      <c r="B932" s="20"/>
      <c r="C932" s="268">
        <v>36650</v>
      </c>
      <c r="D932" s="268">
        <v>23643</v>
      </c>
      <c r="E932" s="68"/>
      <c r="F932" s="55"/>
      <c r="G932" s="55"/>
      <c r="M932" s="143">
        <v>24819</v>
      </c>
      <c r="N932" s="143">
        <v>16011</v>
      </c>
      <c r="P932" s="15" t="b">
        <v>1</v>
      </c>
      <c r="Q932" s="15" t="b">
        <v>1</v>
      </c>
    </row>
    <row r="933" spans="1:17" ht="15" hidden="1" x14ac:dyDescent="0.2">
      <c r="A933" s="19">
        <v>46</v>
      </c>
      <c r="B933" s="20"/>
      <c r="C933" s="268">
        <v>37497</v>
      </c>
      <c r="D933" s="268">
        <v>24192</v>
      </c>
      <c r="E933" s="68"/>
      <c r="F933" s="55"/>
      <c r="G933" s="55"/>
      <c r="M933" s="143">
        <v>25393</v>
      </c>
      <c r="N933" s="143">
        <v>16383</v>
      </c>
      <c r="P933" s="15" t="b">
        <v>1</v>
      </c>
      <c r="Q933" s="15" t="b">
        <v>1</v>
      </c>
    </row>
    <row r="934" spans="1:17" ht="15" hidden="1" x14ac:dyDescent="0.2">
      <c r="A934" s="19">
        <v>47</v>
      </c>
      <c r="B934" s="20"/>
      <c r="C934" s="268">
        <v>38364</v>
      </c>
      <c r="D934" s="268">
        <v>24752</v>
      </c>
      <c r="E934" s="68"/>
      <c r="F934" s="55"/>
      <c r="G934" s="55"/>
      <c r="M934" s="143">
        <v>25981</v>
      </c>
      <c r="N934" s="143">
        <v>16761</v>
      </c>
      <c r="P934" s="15" t="b">
        <v>1</v>
      </c>
      <c r="Q934" s="15" t="b">
        <v>1</v>
      </c>
    </row>
    <row r="935" spans="1:17" ht="15" hidden="1" x14ac:dyDescent="0.2">
      <c r="A935" s="19">
        <v>48</v>
      </c>
      <c r="B935" s="20"/>
      <c r="C935" s="268">
        <v>39248</v>
      </c>
      <c r="D935" s="268">
        <v>25323</v>
      </c>
      <c r="E935" s="68"/>
      <c r="F935" s="55"/>
      <c r="G935" s="55"/>
      <c r="M935" s="143">
        <v>26579</v>
      </c>
      <c r="N935" s="143">
        <v>17148</v>
      </c>
      <c r="P935" s="15" t="b">
        <v>1</v>
      </c>
      <c r="Q935" s="15" t="b">
        <v>1</v>
      </c>
    </row>
    <row r="936" spans="1:17" ht="15" hidden="1" x14ac:dyDescent="0.2">
      <c r="A936" s="19">
        <v>49</v>
      </c>
      <c r="B936" s="20"/>
      <c r="C936" s="268">
        <v>40152</v>
      </c>
      <c r="D936" s="268">
        <v>25904</v>
      </c>
      <c r="E936" s="68"/>
      <c r="F936" s="55"/>
      <c r="G936" s="55"/>
      <c r="M936" s="143">
        <v>27191</v>
      </c>
      <c r="N936" s="143">
        <v>17542</v>
      </c>
      <c r="P936" s="15" t="b">
        <v>1</v>
      </c>
      <c r="Q936" s="15" t="b">
        <v>1</v>
      </c>
    </row>
    <row r="937" spans="1:17" ht="15" hidden="1" x14ac:dyDescent="0.2">
      <c r="A937" s="19">
        <v>50</v>
      </c>
      <c r="B937" s="20"/>
      <c r="C937" s="268">
        <v>41074</v>
      </c>
      <c r="D937" s="268">
        <v>26501</v>
      </c>
      <c r="E937" s="68"/>
      <c r="F937" s="55"/>
      <c r="G937" s="55"/>
      <c r="M937" s="143">
        <v>27815</v>
      </c>
      <c r="N937" s="143">
        <v>17946</v>
      </c>
      <c r="P937" s="15" t="b">
        <v>1</v>
      </c>
      <c r="Q937" s="15" t="b">
        <v>1</v>
      </c>
    </row>
    <row r="938" spans="1:17" ht="15" hidden="1" x14ac:dyDescent="0.2">
      <c r="A938" s="19">
        <v>51</v>
      </c>
      <c r="B938" s="20"/>
      <c r="C938" s="268">
        <v>42011</v>
      </c>
      <c r="D938" s="268">
        <v>27106</v>
      </c>
      <c r="E938" s="68"/>
      <c r="F938" s="55"/>
      <c r="G938" s="55"/>
      <c r="M938" s="143">
        <v>28450</v>
      </c>
      <c r="N938" s="143">
        <v>18356</v>
      </c>
      <c r="P938" s="15" t="b">
        <v>1</v>
      </c>
      <c r="Q938" s="15" t="b">
        <v>1</v>
      </c>
    </row>
    <row r="939" spans="1:17" ht="15" hidden="1" x14ac:dyDescent="0.2">
      <c r="A939" s="19">
        <v>52</v>
      </c>
      <c r="B939" s="20"/>
      <c r="C939" s="268">
        <v>42968</v>
      </c>
      <c r="D939" s="268">
        <v>27723</v>
      </c>
      <c r="E939" s="68"/>
      <c r="F939" s="55"/>
      <c r="G939" s="55"/>
      <c r="M939" s="143">
        <v>29098</v>
      </c>
      <c r="N939" s="143">
        <v>18773</v>
      </c>
      <c r="P939" s="15" t="b">
        <v>1</v>
      </c>
      <c r="Q939" s="15" t="b">
        <v>1</v>
      </c>
    </row>
    <row r="940" spans="1:17" ht="15" hidden="1" x14ac:dyDescent="0.2">
      <c r="A940" s="19">
        <v>53</v>
      </c>
      <c r="B940" s="20"/>
      <c r="C940" s="268">
        <v>43944</v>
      </c>
      <c r="D940" s="268">
        <v>28350</v>
      </c>
      <c r="E940" s="68"/>
      <c r="F940" s="55"/>
      <c r="G940" s="55"/>
      <c r="M940" s="143">
        <v>29759</v>
      </c>
      <c r="N940" s="143">
        <v>19199</v>
      </c>
      <c r="P940" s="15" t="b">
        <v>1</v>
      </c>
      <c r="Q940" s="15" t="b">
        <v>1</v>
      </c>
    </row>
    <row r="941" spans="1:17" ht="15" hidden="1" x14ac:dyDescent="0.2">
      <c r="A941" s="19">
        <v>54</v>
      </c>
      <c r="B941" s="22"/>
      <c r="C941" s="268">
        <v>44939</v>
      </c>
      <c r="D941" s="268">
        <v>28994</v>
      </c>
      <c r="E941" s="68"/>
      <c r="F941" s="55"/>
      <c r="G941" s="55"/>
      <c r="M941" s="143">
        <v>30433</v>
      </c>
      <c r="N941" s="143">
        <v>19634</v>
      </c>
      <c r="P941" s="15" t="b">
        <v>1</v>
      </c>
      <c r="Q941" s="15" t="b">
        <v>1</v>
      </c>
    </row>
    <row r="942" spans="1:17" ht="15" hidden="1" x14ac:dyDescent="0.2">
      <c r="A942" s="19">
        <v>55</v>
      </c>
      <c r="B942" s="22"/>
      <c r="C942" s="268">
        <v>45950</v>
      </c>
      <c r="D942" s="268">
        <v>29648</v>
      </c>
      <c r="E942" s="68"/>
      <c r="F942" s="55"/>
      <c r="G942" s="55"/>
      <c r="M942" s="143">
        <v>31117</v>
      </c>
      <c r="N942" s="143">
        <v>20077</v>
      </c>
      <c r="P942" s="15" t="b">
        <v>1</v>
      </c>
      <c r="Q942" s="15" t="b">
        <v>1</v>
      </c>
    </row>
    <row r="943" spans="1:17" ht="15" hidden="1" x14ac:dyDescent="0.2">
      <c r="A943" s="19">
        <v>56</v>
      </c>
      <c r="B943" s="22"/>
      <c r="C943" s="268">
        <v>46978</v>
      </c>
      <c r="D943" s="268">
        <v>30310</v>
      </c>
      <c r="E943" s="68"/>
      <c r="F943" s="55"/>
      <c r="G943" s="55"/>
      <c r="M943" s="143">
        <v>31814</v>
      </c>
      <c r="N943" s="143">
        <v>20526</v>
      </c>
      <c r="P943" s="15" t="b">
        <v>1</v>
      </c>
      <c r="Q943" s="15" t="b">
        <v>1</v>
      </c>
    </row>
    <row r="944" spans="1:17" ht="15" hidden="1" x14ac:dyDescent="0.2">
      <c r="A944" s="19">
        <v>57</v>
      </c>
      <c r="B944" s="22"/>
      <c r="C944" s="268">
        <v>48028</v>
      </c>
      <c r="D944" s="268">
        <v>30988</v>
      </c>
      <c r="E944" s="68"/>
      <c r="F944" s="55"/>
      <c r="G944" s="55"/>
      <c r="M944" s="143">
        <v>32525</v>
      </c>
      <c r="N944" s="143">
        <v>20985</v>
      </c>
      <c r="P944" s="15" t="b">
        <v>1</v>
      </c>
      <c r="Q944" s="15" t="b">
        <v>1</v>
      </c>
    </row>
    <row r="945" spans="1:17" ht="15" hidden="1" x14ac:dyDescent="0.2">
      <c r="A945" s="19">
        <v>58</v>
      </c>
      <c r="B945" s="22"/>
      <c r="C945" s="268">
        <v>49094</v>
      </c>
      <c r="D945" s="268">
        <v>31673</v>
      </c>
      <c r="E945" s="68"/>
      <c r="F945" s="55"/>
      <c r="G945" s="55"/>
      <c r="M945" s="143">
        <v>33246</v>
      </c>
      <c r="N945" s="143">
        <v>21449</v>
      </c>
      <c r="P945" s="15" t="b">
        <v>1</v>
      </c>
      <c r="Q945" s="15" t="b">
        <v>1</v>
      </c>
    </row>
    <row r="946" spans="1:17" ht="15" hidden="1" x14ac:dyDescent="0.2">
      <c r="A946" s="19">
        <v>59</v>
      </c>
      <c r="B946" s="22"/>
      <c r="C946" s="268">
        <v>50177</v>
      </c>
      <c r="D946" s="268">
        <v>32373</v>
      </c>
      <c r="E946" s="68"/>
      <c r="F946" s="55"/>
      <c r="G946" s="55"/>
      <c r="M946" s="143">
        <v>33981</v>
      </c>
      <c r="N946" s="143">
        <v>21923</v>
      </c>
      <c r="P946" s="15" t="b">
        <v>1</v>
      </c>
      <c r="Q946" s="15" t="b">
        <v>1</v>
      </c>
    </row>
    <row r="947" spans="1:17" ht="15" hidden="1" x14ac:dyDescent="0.2">
      <c r="A947" s="19">
        <v>60</v>
      </c>
      <c r="B947" s="22"/>
      <c r="C947" s="268">
        <v>51280</v>
      </c>
      <c r="D947" s="268">
        <v>33086</v>
      </c>
      <c r="E947" s="68"/>
      <c r="F947" s="55"/>
      <c r="G947" s="55"/>
      <c r="M947" s="143">
        <v>34728</v>
      </c>
      <c r="N947" s="143">
        <v>22405</v>
      </c>
      <c r="P947" s="15" t="b">
        <v>1</v>
      </c>
      <c r="Q947" s="15" t="b">
        <v>1</v>
      </c>
    </row>
    <row r="948" spans="1:17" ht="15" hidden="1" x14ac:dyDescent="0.2">
      <c r="A948" s="19">
        <v>61</v>
      </c>
      <c r="B948" s="22"/>
      <c r="C948" s="268">
        <v>57065</v>
      </c>
      <c r="D948" s="268">
        <v>36818</v>
      </c>
      <c r="E948" s="68"/>
      <c r="F948" s="55"/>
      <c r="G948" s="55"/>
      <c r="M948" s="143">
        <v>38645</v>
      </c>
      <c r="N948" s="143">
        <v>24933</v>
      </c>
      <c r="P948" s="15" t="b">
        <v>1</v>
      </c>
      <c r="Q948" s="15" t="b">
        <v>1</v>
      </c>
    </row>
    <row r="949" spans="1:17" ht="15" hidden="1" x14ac:dyDescent="0.2">
      <c r="A949" s="19">
        <v>62</v>
      </c>
      <c r="B949" s="22"/>
      <c r="C949" s="268">
        <v>63304</v>
      </c>
      <c r="D949" s="268">
        <v>40842</v>
      </c>
      <c r="E949" s="68"/>
      <c r="F949" s="55"/>
      <c r="G949" s="55"/>
      <c r="M949" s="143">
        <v>42871</v>
      </c>
      <c r="N949" s="143">
        <v>27658</v>
      </c>
      <c r="P949" s="15" t="b">
        <v>1</v>
      </c>
      <c r="Q949" s="15" t="b">
        <v>1</v>
      </c>
    </row>
    <row r="950" spans="1:17" ht="15" hidden="1" x14ac:dyDescent="0.2">
      <c r="A950" s="19">
        <v>63</v>
      </c>
      <c r="B950" s="22"/>
      <c r="C950" s="268">
        <v>69998</v>
      </c>
      <c r="D950" s="268">
        <v>45160</v>
      </c>
      <c r="E950" s="68"/>
      <c r="F950" s="55"/>
      <c r="G950" s="55"/>
      <c r="M950" s="143">
        <v>47403</v>
      </c>
      <c r="N950" s="143">
        <v>30583</v>
      </c>
      <c r="P950" s="15" t="b">
        <v>1</v>
      </c>
      <c r="Q950" s="15" t="b">
        <v>1</v>
      </c>
    </row>
    <row r="951" spans="1:17" ht="15" hidden="1" x14ac:dyDescent="0.2">
      <c r="A951" s="19">
        <v>64</v>
      </c>
      <c r="B951" s="22"/>
      <c r="C951" s="268">
        <v>77145</v>
      </c>
      <c r="D951" s="268">
        <v>49769</v>
      </c>
      <c r="E951" s="68"/>
      <c r="F951" s="55"/>
      <c r="G951" s="55"/>
      <c r="M951" s="143">
        <v>52243</v>
      </c>
      <c r="N951" s="143">
        <v>33704</v>
      </c>
      <c r="P951" s="15" t="b">
        <v>1</v>
      </c>
      <c r="Q951" s="15" t="b">
        <v>1</v>
      </c>
    </row>
    <row r="952" spans="1:17" ht="15" hidden="1" x14ac:dyDescent="0.2">
      <c r="A952" s="19">
        <v>65</v>
      </c>
      <c r="B952" s="22"/>
      <c r="C952" s="268">
        <v>84744</v>
      </c>
      <c r="D952" s="268">
        <v>54675</v>
      </c>
      <c r="E952" s="68"/>
      <c r="F952" s="55"/>
      <c r="G952" s="55"/>
      <c r="M952" s="143">
        <v>57390</v>
      </c>
      <c r="N952" s="143">
        <v>37027</v>
      </c>
      <c r="P952" s="15" t="b">
        <v>1</v>
      </c>
      <c r="Q952" s="15" t="b">
        <v>1</v>
      </c>
    </row>
    <row r="953" spans="1:17" ht="15" hidden="1" x14ac:dyDescent="0.2">
      <c r="A953" s="19">
        <v>66</v>
      </c>
      <c r="B953" s="22"/>
      <c r="C953" s="268">
        <v>92800</v>
      </c>
      <c r="D953" s="268">
        <v>59871</v>
      </c>
      <c r="E953" s="68"/>
      <c r="F953" s="55"/>
      <c r="G953" s="55"/>
      <c r="M953" s="143">
        <v>62846</v>
      </c>
      <c r="N953" s="143">
        <v>40545</v>
      </c>
      <c r="P953" s="15" t="b">
        <v>1</v>
      </c>
      <c r="Q953" s="15" t="b">
        <v>1</v>
      </c>
    </row>
    <row r="954" spans="1:17" ht="15" hidden="1" x14ac:dyDescent="0.2">
      <c r="A954" s="19">
        <v>67</v>
      </c>
      <c r="B954" s="22"/>
      <c r="C954" s="268">
        <v>101306</v>
      </c>
      <c r="D954" s="268">
        <v>65360</v>
      </c>
      <c r="E954" s="68"/>
      <c r="F954" s="55"/>
      <c r="G954" s="55"/>
      <c r="M954" s="143">
        <v>68606</v>
      </c>
      <c r="N954" s="143">
        <v>44262</v>
      </c>
      <c r="P954" s="15" t="b">
        <v>1</v>
      </c>
      <c r="Q954" s="15" t="b">
        <v>1</v>
      </c>
    </row>
    <row r="955" spans="1:17" ht="15" hidden="1" x14ac:dyDescent="0.2">
      <c r="A955" s="19">
        <v>68</v>
      </c>
      <c r="B955" s="22"/>
      <c r="C955" s="268">
        <v>110268</v>
      </c>
      <c r="D955" s="268">
        <v>71141</v>
      </c>
      <c r="E955" s="68"/>
      <c r="F955" s="55"/>
      <c r="G955" s="55"/>
      <c r="M955" s="143">
        <v>74676</v>
      </c>
      <c r="N955" s="143">
        <v>48178</v>
      </c>
      <c r="P955" s="15" t="b">
        <v>1</v>
      </c>
      <c r="Q955" s="15" t="b">
        <v>1</v>
      </c>
    </row>
    <row r="956" spans="1:17" ht="15" hidden="1" x14ac:dyDescent="0.2">
      <c r="A956" s="19">
        <v>69</v>
      </c>
      <c r="B956" s="22"/>
      <c r="C956" s="268">
        <v>119682</v>
      </c>
      <c r="D956" s="268">
        <v>77216</v>
      </c>
      <c r="E956" s="68"/>
      <c r="F956" s="55"/>
      <c r="G956" s="55"/>
      <c r="M956" s="143">
        <v>81052</v>
      </c>
      <c r="N956" s="143">
        <v>52292</v>
      </c>
      <c r="P956" s="15" t="b">
        <v>1</v>
      </c>
      <c r="Q956" s="15" t="b">
        <v>1</v>
      </c>
    </row>
    <row r="957" spans="1:17" ht="15" hidden="1" x14ac:dyDescent="0.2">
      <c r="A957" s="19">
        <v>70</v>
      </c>
      <c r="B957" s="22"/>
      <c r="C957" s="268">
        <v>129551</v>
      </c>
      <c r="D957" s="268">
        <v>83584</v>
      </c>
      <c r="E957" s="68"/>
      <c r="F957" s="55"/>
      <c r="G957" s="55"/>
      <c r="M957" s="143">
        <v>87735</v>
      </c>
      <c r="N957" s="143">
        <v>56604</v>
      </c>
      <c r="P957" s="15" t="b">
        <v>1</v>
      </c>
      <c r="Q957" s="15" t="b">
        <v>1</v>
      </c>
    </row>
    <row r="958" spans="1:17" ht="15" hidden="1" x14ac:dyDescent="0.2">
      <c r="A958" s="19">
        <v>71</v>
      </c>
      <c r="B958" s="22"/>
      <c r="C958" s="268">
        <v>139875</v>
      </c>
      <c r="D958" s="268">
        <v>90242</v>
      </c>
      <c r="E958" s="68"/>
      <c r="F958" s="55"/>
      <c r="G958" s="55"/>
      <c r="M958" s="143">
        <v>94727</v>
      </c>
      <c r="N958" s="143">
        <v>61114</v>
      </c>
      <c r="P958" s="15" t="b">
        <v>1</v>
      </c>
      <c r="Q958" s="15" t="b">
        <v>1</v>
      </c>
    </row>
    <row r="959" spans="1:17" ht="15" hidden="1" x14ac:dyDescent="0.2">
      <c r="A959" s="19">
        <v>72</v>
      </c>
      <c r="B959" s="22"/>
      <c r="C959" s="268">
        <v>150652</v>
      </c>
      <c r="D959" s="268">
        <v>97196</v>
      </c>
      <c r="E959" s="68"/>
      <c r="F959" s="55"/>
      <c r="G959" s="55"/>
      <c r="M959" s="143">
        <v>102025</v>
      </c>
      <c r="N959" s="143">
        <v>65823</v>
      </c>
      <c r="P959" s="15" t="b">
        <v>1</v>
      </c>
      <c r="Q959" s="15" t="b">
        <v>1</v>
      </c>
    </row>
    <row r="960" spans="1:17" ht="15" hidden="1" x14ac:dyDescent="0.2">
      <c r="A960" s="19">
        <v>73</v>
      </c>
      <c r="B960" s="22"/>
      <c r="C960" s="268">
        <v>161885</v>
      </c>
      <c r="D960" s="268">
        <v>104442</v>
      </c>
      <c r="E960" s="68"/>
      <c r="F960" s="55"/>
      <c r="G960" s="55"/>
      <c r="M960" s="143">
        <v>109632</v>
      </c>
      <c r="N960" s="143">
        <v>70730</v>
      </c>
      <c r="P960" s="15" t="b">
        <v>1</v>
      </c>
      <c r="Q960" s="15" t="b">
        <v>1</v>
      </c>
    </row>
    <row r="961" spans="1:17" ht="15" hidden="1" x14ac:dyDescent="0.2">
      <c r="A961" s="19">
        <v>74</v>
      </c>
      <c r="B961" s="22"/>
      <c r="C961" s="268">
        <v>173571</v>
      </c>
      <c r="D961" s="268">
        <v>111981</v>
      </c>
      <c r="E961" s="68"/>
      <c r="F961" s="55"/>
      <c r="G961" s="55"/>
      <c r="M961" s="143">
        <v>117546</v>
      </c>
      <c r="N961" s="143">
        <v>75836</v>
      </c>
      <c r="P961" s="15" t="b">
        <v>1</v>
      </c>
      <c r="Q961" s="15" t="b">
        <v>1</v>
      </c>
    </row>
    <row r="962" spans="1:17" ht="15" hidden="1" x14ac:dyDescent="0.2">
      <c r="A962" s="19">
        <v>75</v>
      </c>
      <c r="B962" s="22"/>
      <c r="C962" s="268">
        <v>185705</v>
      </c>
      <c r="D962" s="268">
        <v>119811</v>
      </c>
      <c r="E962" s="68"/>
      <c r="F962" s="55"/>
      <c r="G962" s="55"/>
      <c r="M962" s="143">
        <v>125764</v>
      </c>
      <c r="N962" s="143">
        <v>81139</v>
      </c>
      <c r="P962" s="15" t="b">
        <v>1</v>
      </c>
      <c r="Q962" s="15" t="b">
        <v>1</v>
      </c>
    </row>
    <row r="963" spans="1:17" ht="15" hidden="1" x14ac:dyDescent="0.2">
      <c r="A963" s="19">
        <v>76</v>
      </c>
      <c r="B963" s="22"/>
      <c r="C963" s="268">
        <v>185705</v>
      </c>
      <c r="D963" s="268">
        <v>119811</v>
      </c>
      <c r="E963" s="68"/>
      <c r="F963" s="55"/>
      <c r="G963" s="55"/>
      <c r="M963" s="143">
        <v>125764</v>
      </c>
      <c r="N963" s="143">
        <v>81139</v>
      </c>
      <c r="P963" s="15" t="e">
        <v>#N/A</v>
      </c>
      <c r="Q963" s="15" t="e">
        <v>#N/A</v>
      </c>
    </row>
    <row r="964" spans="1:17" ht="15" hidden="1" x14ac:dyDescent="0.2">
      <c r="A964" s="19">
        <v>77</v>
      </c>
      <c r="B964" s="22"/>
      <c r="C964" s="268">
        <v>185705</v>
      </c>
      <c r="D964" s="268">
        <v>119811</v>
      </c>
      <c r="E964" s="68"/>
      <c r="F964" s="55"/>
      <c r="G964" s="55"/>
      <c r="M964" s="143">
        <v>125764</v>
      </c>
      <c r="N964" s="143">
        <v>81139</v>
      </c>
      <c r="P964" s="15" t="e">
        <v>#N/A</v>
      </c>
      <c r="Q964" s="15" t="e">
        <v>#N/A</v>
      </c>
    </row>
    <row r="965" spans="1:17" ht="15" hidden="1" x14ac:dyDescent="0.2">
      <c r="A965" s="19">
        <v>78</v>
      </c>
      <c r="B965" s="22"/>
      <c r="C965" s="268">
        <v>185705</v>
      </c>
      <c r="D965" s="268">
        <v>119811</v>
      </c>
      <c r="E965" s="68"/>
      <c r="F965" s="55"/>
      <c r="G965" s="55"/>
      <c r="M965" s="143">
        <v>125764</v>
      </c>
      <c r="N965" s="143">
        <v>81139</v>
      </c>
      <c r="P965" s="15" t="e">
        <v>#N/A</v>
      </c>
      <c r="Q965" s="15" t="e">
        <v>#N/A</v>
      </c>
    </row>
    <row r="966" spans="1:17" ht="15" hidden="1" x14ac:dyDescent="0.2">
      <c r="A966" s="19">
        <v>79</v>
      </c>
      <c r="B966" s="22"/>
      <c r="C966" s="268">
        <v>185705</v>
      </c>
      <c r="D966" s="268">
        <v>119811</v>
      </c>
      <c r="E966" s="68"/>
      <c r="F966" s="55"/>
      <c r="G966" s="55"/>
      <c r="M966" s="143">
        <v>125764</v>
      </c>
      <c r="N966" s="143">
        <v>81139</v>
      </c>
      <c r="P966" s="15" t="e">
        <v>#N/A</v>
      </c>
      <c r="Q966" s="15" t="e">
        <v>#N/A</v>
      </c>
    </row>
    <row r="967" spans="1:17" ht="15" hidden="1" x14ac:dyDescent="0.2">
      <c r="A967" s="19">
        <v>80</v>
      </c>
      <c r="B967" s="22"/>
      <c r="C967" s="268">
        <v>185705</v>
      </c>
      <c r="D967" s="268">
        <v>119811</v>
      </c>
      <c r="E967" s="68"/>
      <c r="F967" s="55"/>
      <c r="G967" s="55"/>
      <c r="M967" s="143">
        <v>125764</v>
      </c>
      <c r="N967" s="143">
        <v>81139</v>
      </c>
      <c r="P967" s="15" t="e">
        <v>#N/A</v>
      </c>
      <c r="Q967" s="15" t="e">
        <v>#N/A</v>
      </c>
    </row>
    <row r="968" spans="1:17" ht="15" hidden="1" x14ac:dyDescent="0.2">
      <c r="A968" s="19">
        <v>81</v>
      </c>
      <c r="B968" s="22"/>
      <c r="C968" s="268">
        <v>185705</v>
      </c>
      <c r="D968" s="268">
        <v>119811</v>
      </c>
      <c r="E968" s="68"/>
      <c r="F968" s="55"/>
      <c r="G968" s="55"/>
      <c r="M968" s="143">
        <v>125764</v>
      </c>
      <c r="N968" s="143">
        <v>81139</v>
      </c>
      <c r="P968" s="15" t="e">
        <v>#N/A</v>
      </c>
      <c r="Q968" s="15" t="e">
        <v>#N/A</v>
      </c>
    </row>
    <row r="969" spans="1:17" ht="15" hidden="1" x14ac:dyDescent="0.2">
      <c r="A969" s="19">
        <v>82</v>
      </c>
      <c r="B969" s="22"/>
      <c r="C969" s="268">
        <v>185705</v>
      </c>
      <c r="D969" s="268">
        <v>119811</v>
      </c>
      <c r="E969" s="68"/>
      <c r="F969" s="55"/>
      <c r="G969" s="55"/>
      <c r="M969" s="143">
        <v>125764</v>
      </c>
      <c r="N969" s="143">
        <v>81139</v>
      </c>
      <c r="P969" s="15" t="e">
        <v>#N/A</v>
      </c>
      <c r="Q969" s="15" t="e">
        <v>#N/A</v>
      </c>
    </row>
    <row r="970" spans="1:17" ht="15" hidden="1" x14ac:dyDescent="0.2">
      <c r="A970" s="19">
        <v>83</v>
      </c>
      <c r="B970" s="22"/>
      <c r="C970" s="268">
        <v>185705</v>
      </c>
      <c r="D970" s="268">
        <v>119811</v>
      </c>
      <c r="E970" s="68"/>
      <c r="F970" s="55"/>
      <c r="G970" s="55"/>
      <c r="M970" s="143">
        <v>125764</v>
      </c>
      <c r="N970" s="143">
        <v>81139</v>
      </c>
      <c r="P970" s="15" t="e">
        <v>#N/A</v>
      </c>
      <c r="Q970" s="15" t="e">
        <v>#N/A</v>
      </c>
    </row>
    <row r="971" spans="1:17" ht="15" hidden="1" x14ac:dyDescent="0.2">
      <c r="A971" s="19">
        <v>84</v>
      </c>
      <c r="B971" s="22" t="s">
        <v>3</v>
      </c>
      <c r="C971" s="268">
        <v>185705</v>
      </c>
      <c r="D971" s="268">
        <v>119811</v>
      </c>
      <c r="E971" s="68"/>
      <c r="F971" s="55"/>
      <c r="G971" s="55"/>
      <c r="M971" s="143">
        <v>125764</v>
      </c>
      <c r="N971" s="143">
        <v>81139</v>
      </c>
      <c r="P971" s="15" t="e">
        <v>#N/A</v>
      </c>
      <c r="Q971" s="15" t="e">
        <v>#N/A</v>
      </c>
    </row>
    <row r="972" spans="1:17" ht="15" hidden="1" x14ac:dyDescent="0.2">
      <c r="A972" s="19">
        <v>1</v>
      </c>
      <c r="B972" s="22" t="s">
        <v>4</v>
      </c>
      <c r="C972" s="142">
        <v>9604</v>
      </c>
      <c r="D972" s="142">
        <v>6196</v>
      </c>
      <c r="E972" s="68"/>
      <c r="F972" s="52"/>
      <c r="G972" s="52"/>
      <c r="M972" s="141">
        <v>6503</v>
      </c>
      <c r="N972" s="141">
        <v>4195</v>
      </c>
      <c r="P972" s="15" t="b">
        <v>1</v>
      </c>
      <c r="Q972" s="15" t="b">
        <v>1</v>
      </c>
    </row>
    <row r="973" spans="1:17" ht="15" hidden="1" x14ac:dyDescent="0.2">
      <c r="A973" s="19">
        <v>2</v>
      </c>
      <c r="B973" s="22" t="s">
        <v>1</v>
      </c>
      <c r="C973" s="142">
        <v>16323</v>
      </c>
      <c r="D973" s="142">
        <v>10533</v>
      </c>
      <c r="E973" s="68"/>
      <c r="F973" s="55"/>
      <c r="G973" s="55"/>
      <c r="M973" s="143">
        <v>11053</v>
      </c>
      <c r="N973" s="143">
        <v>7132</v>
      </c>
      <c r="P973" s="15" t="b">
        <v>1</v>
      </c>
      <c r="Q973" s="15" t="b">
        <v>1</v>
      </c>
    </row>
    <row r="974" spans="1:17" ht="15" hidden="1" x14ac:dyDescent="0.2">
      <c r="A974" s="19">
        <v>3</v>
      </c>
      <c r="B974" s="22" t="s">
        <v>5</v>
      </c>
      <c r="C974" s="142">
        <v>23044</v>
      </c>
      <c r="D974" s="142">
        <v>14867</v>
      </c>
      <c r="E974" s="68"/>
      <c r="F974" s="55"/>
      <c r="G974" s="55"/>
      <c r="M974" s="143">
        <v>15605</v>
      </c>
      <c r="N974" s="143">
        <v>10068</v>
      </c>
      <c r="P974" s="15" t="b">
        <v>1</v>
      </c>
      <c r="Q974" s="15" t="b">
        <v>1</v>
      </c>
    </row>
    <row r="975" spans="1:17" hidden="1" x14ac:dyDescent="0.15">
      <c r="A975" s="19"/>
      <c r="B975" s="23"/>
      <c r="C975" s="24"/>
      <c r="D975" s="24"/>
      <c r="E975" s="24"/>
      <c r="F975" s="24"/>
      <c r="G975" s="24"/>
    </row>
    <row r="976" spans="1:17" ht="18" hidden="1" x14ac:dyDescent="0.2">
      <c r="A976" s="498" t="s">
        <v>23</v>
      </c>
      <c r="B976" s="499"/>
      <c r="C976" s="499"/>
      <c r="D976" s="499"/>
      <c r="E976" s="499"/>
      <c r="F976" s="499"/>
      <c r="G976" s="499"/>
    </row>
    <row r="977" spans="1:8" hidden="1" x14ac:dyDescent="0.15">
      <c r="A977" s="494" t="s">
        <v>0</v>
      </c>
      <c r="B977" s="495"/>
      <c r="C977" s="495"/>
      <c r="D977" s="495"/>
      <c r="E977" s="495"/>
      <c r="F977" s="495"/>
      <c r="G977" s="495"/>
      <c r="H977" s="56"/>
    </row>
    <row r="978" spans="1:8" hidden="1" x14ac:dyDescent="0.15">
      <c r="A978" s="19" t="s">
        <v>2</v>
      </c>
      <c r="B978" s="20" t="s">
        <v>2</v>
      </c>
      <c r="C978" s="65">
        <v>0</v>
      </c>
      <c r="D978" s="65">
        <v>1000</v>
      </c>
      <c r="E978" s="65">
        <v>2000</v>
      </c>
      <c r="F978" s="69"/>
      <c r="G978" s="69"/>
    </row>
    <row r="979" spans="1:8" hidden="1" x14ac:dyDescent="0.15">
      <c r="A979" s="19">
        <v>18</v>
      </c>
      <c r="B979" s="22"/>
      <c r="C979" s="26">
        <f>+C905*$K$2</f>
        <v>1991.5466666666669</v>
      </c>
      <c r="D979" s="26">
        <f t="shared" ref="D979:G979" si="633">+D905*$K$2</f>
        <v>1285.0133333333333</v>
      </c>
      <c r="E979" s="26">
        <f t="shared" si="633"/>
        <v>0</v>
      </c>
      <c r="F979" s="26">
        <f t="shared" si="633"/>
        <v>0</v>
      </c>
      <c r="G979" s="26">
        <f t="shared" si="633"/>
        <v>0</v>
      </c>
    </row>
    <row r="980" spans="1:8" hidden="1" x14ac:dyDescent="0.15">
      <c r="A980" s="19">
        <v>19</v>
      </c>
      <c r="B980" s="22"/>
      <c r="C980" s="26">
        <f t="shared" ref="C980:G980" si="634">+C906*$K$2</f>
        <v>2017.5866666666668</v>
      </c>
      <c r="D980" s="26">
        <f t="shared" si="634"/>
        <v>1301.9066666666668</v>
      </c>
      <c r="E980" s="26">
        <f t="shared" si="634"/>
        <v>0</v>
      </c>
      <c r="F980" s="26">
        <f t="shared" si="634"/>
        <v>0</v>
      </c>
      <c r="G980" s="26">
        <f t="shared" si="634"/>
        <v>0</v>
      </c>
    </row>
    <row r="981" spans="1:8" hidden="1" x14ac:dyDescent="0.15">
      <c r="A981" s="19">
        <v>20</v>
      </c>
      <c r="B981" s="22"/>
      <c r="C981" s="26">
        <f t="shared" ref="C981:G981" si="635">+C907*$K$2</f>
        <v>2044.4666666666667</v>
      </c>
      <c r="D981" s="26">
        <f t="shared" si="635"/>
        <v>1319.1733333333334</v>
      </c>
      <c r="E981" s="26">
        <f t="shared" si="635"/>
        <v>0</v>
      </c>
      <c r="F981" s="26">
        <f t="shared" si="635"/>
        <v>0</v>
      </c>
      <c r="G981" s="26">
        <f t="shared" si="635"/>
        <v>0</v>
      </c>
    </row>
    <row r="982" spans="1:8" hidden="1" x14ac:dyDescent="0.15">
      <c r="A982" s="19">
        <v>21</v>
      </c>
      <c r="B982" s="22"/>
      <c r="C982" s="26">
        <f t="shared" ref="C982:G982" si="636">+C908*$K$2</f>
        <v>2072.3733333333334</v>
      </c>
      <c r="D982" s="26">
        <f t="shared" si="636"/>
        <v>1337.1866666666667</v>
      </c>
      <c r="E982" s="26">
        <f t="shared" si="636"/>
        <v>0</v>
      </c>
      <c r="F982" s="26">
        <f t="shared" si="636"/>
        <v>0</v>
      </c>
      <c r="G982" s="26">
        <f t="shared" si="636"/>
        <v>0</v>
      </c>
    </row>
    <row r="983" spans="1:8" hidden="1" x14ac:dyDescent="0.15">
      <c r="A983" s="19">
        <v>22</v>
      </c>
      <c r="B983" s="22"/>
      <c r="C983" s="26">
        <f t="shared" ref="C983:G983" si="637">+C909*$K$2</f>
        <v>2101.4</v>
      </c>
      <c r="D983" s="26">
        <f t="shared" si="637"/>
        <v>1355.76</v>
      </c>
      <c r="E983" s="26">
        <f t="shared" si="637"/>
        <v>0</v>
      </c>
      <c r="F983" s="26">
        <f t="shared" si="637"/>
        <v>0</v>
      </c>
      <c r="G983" s="26">
        <f t="shared" si="637"/>
        <v>0</v>
      </c>
    </row>
    <row r="984" spans="1:8" hidden="1" x14ac:dyDescent="0.15">
      <c r="A984" s="19">
        <v>23</v>
      </c>
      <c r="B984" s="22"/>
      <c r="C984" s="26">
        <f t="shared" ref="C984:G984" si="638">+C910*$K$2</f>
        <v>2130.9866666666667</v>
      </c>
      <c r="D984" s="26">
        <f t="shared" si="638"/>
        <v>1374.7066666666667</v>
      </c>
      <c r="E984" s="26">
        <f t="shared" si="638"/>
        <v>0</v>
      </c>
      <c r="F984" s="26">
        <f t="shared" si="638"/>
        <v>0</v>
      </c>
      <c r="G984" s="26">
        <f t="shared" si="638"/>
        <v>0</v>
      </c>
    </row>
    <row r="985" spans="1:8" hidden="1" x14ac:dyDescent="0.15">
      <c r="A985" s="19">
        <v>24</v>
      </c>
      <c r="B985" s="22"/>
      <c r="C985" s="26">
        <f t="shared" ref="C985:G985" si="639">+C911*$K$2</f>
        <v>2161.2266666666669</v>
      </c>
      <c r="D985" s="26">
        <f t="shared" si="639"/>
        <v>1394.4</v>
      </c>
      <c r="E985" s="26">
        <f t="shared" si="639"/>
        <v>0</v>
      </c>
      <c r="F985" s="26">
        <f t="shared" si="639"/>
        <v>0</v>
      </c>
      <c r="G985" s="26">
        <f t="shared" si="639"/>
        <v>0</v>
      </c>
    </row>
    <row r="986" spans="1:8" hidden="1" x14ac:dyDescent="0.15">
      <c r="A986" s="19">
        <v>25</v>
      </c>
      <c r="B986" s="22"/>
      <c r="C986" s="26">
        <f t="shared" ref="C986:G986" si="640">+C912*$K$2</f>
        <v>2192.6800000000003</v>
      </c>
      <c r="D986" s="26">
        <f t="shared" si="640"/>
        <v>1414.7466666666667</v>
      </c>
      <c r="E986" s="26">
        <f t="shared" si="640"/>
        <v>0</v>
      </c>
      <c r="F986" s="26">
        <f t="shared" si="640"/>
        <v>0</v>
      </c>
      <c r="G986" s="26">
        <f t="shared" si="640"/>
        <v>0</v>
      </c>
    </row>
    <row r="987" spans="1:8" hidden="1" x14ac:dyDescent="0.15">
      <c r="A987" s="19">
        <v>26</v>
      </c>
      <c r="B987" s="22"/>
      <c r="C987" s="26">
        <f t="shared" ref="C987:G987" si="641">+C913*$K$2</f>
        <v>2237.9466666666667</v>
      </c>
      <c r="D987" s="26">
        <f t="shared" si="641"/>
        <v>1443.96</v>
      </c>
      <c r="E987" s="26">
        <f t="shared" si="641"/>
        <v>0</v>
      </c>
      <c r="F987" s="26">
        <f t="shared" si="641"/>
        <v>0</v>
      </c>
      <c r="G987" s="26">
        <f t="shared" si="641"/>
        <v>0</v>
      </c>
    </row>
    <row r="988" spans="1:8" hidden="1" x14ac:dyDescent="0.15">
      <c r="A988" s="19">
        <v>27</v>
      </c>
      <c r="B988" s="22"/>
      <c r="C988" s="26">
        <f t="shared" ref="C988:G988" si="642">+C914*$K$2</f>
        <v>2284.8000000000002</v>
      </c>
      <c r="D988" s="26">
        <f t="shared" si="642"/>
        <v>1474.2</v>
      </c>
      <c r="E988" s="26">
        <f t="shared" si="642"/>
        <v>0</v>
      </c>
      <c r="F988" s="26">
        <f t="shared" si="642"/>
        <v>0</v>
      </c>
      <c r="G988" s="26">
        <f t="shared" si="642"/>
        <v>0</v>
      </c>
    </row>
    <row r="989" spans="1:8" hidden="1" x14ac:dyDescent="0.15">
      <c r="A989" s="19">
        <v>28</v>
      </c>
      <c r="B989" s="22"/>
      <c r="C989" s="26">
        <f t="shared" ref="C989:G989" si="643">+C915*$K$2</f>
        <v>2333.52</v>
      </c>
      <c r="D989" s="26">
        <f t="shared" si="643"/>
        <v>1505.5600000000002</v>
      </c>
      <c r="E989" s="26">
        <f t="shared" si="643"/>
        <v>0</v>
      </c>
      <c r="F989" s="26">
        <f t="shared" si="643"/>
        <v>0</v>
      </c>
      <c r="G989" s="26">
        <f t="shared" si="643"/>
        <v>0</v>
      </c>
    </row>
    <row r="990" spans="1:8" hidden="1" x14ac:dyDescent="0.15">
      <c r="A990" s="19">
        <v>29</v>
      </c>
      <c r="B990" s="22"/>
      <c r="C990" s="26">
        <f t="shared" ref="C990:G990" si="644">+C916*$K$2</f>
        <v>2384.1066666666666</v>
      </c>
      <c r="D990" s="26">
        <f t="shared" si="644"/>
        <v>1538.2266666666667</v>
      </c>
      <c r="E990" s="26">
        <f t="shared" si="644"/>
        <v>0</v>
      </c>
      <c r="F990" s="26">
        <f t="shared" si="644"/>
        <v>0</v>
      </c>
      <c r="G990" s="26">
        <f t="shared" si="644"/>
        <v>0</v>
      </c>
    </row>
    <row r="991" spans="1:8" hidden="1" x14ac:dyDescent="0.15">
      <c r="A991" s="19">
        <v>30</v>
      </c>
      <c r="B991" s="22"/>
      <c r="C991" s="26">
        <f t="shared" ref="C991:G991" si="645">+C917*$K$2</f>
        <v>2435.9066666666668</v>
      </c>
      <c r="D991" s="26">
        <f t="shared" si="645"/>
        <v>1571.8266666666668</v>
      </c>
      <c r="E991" s="26">
        <f t="shared" si="645"/>
        <v>0</v>
      </c>
      <c r="F991" s="26">
        <f t="shared" si="645"/>
        <v>0</v>
      </c>
      <c r="G991" s="26">
        <f t="shared" si="645"/>
        <v>0</v>
      </c>
    </row>
    <row r="992" spans="1:8" hidden="1" x14ac:dyDescent="0.15">
      <c r="A992" s="19">
        <v>31</v>
      </c>
      <c r="B992" s="22"/>
      <c r="C992" s="26">
        <f t="shared" ref="C992:G992" si="646">+C918*$K$2</f>
        <v>2489.7600000000002</v>
      </c>
      <c r="D992" s="26">
        <f t="shared" si="646"/>
        <v>1606.3600000000001</v>
      </c>
      <c r="E992" s="26">
        <f t="shared" si="646"/>
        <v>0</v>
      </c>
      <c r="F992" s="26">
        <f t="shared" si="646"/>
        <v>0</v>
      </c>
      <c r="G992" s="26">
        <f t="shared" si="646"/>
        <v>0</v>
      </c>
    </row>
    <row r="993" spans="1:7" hidden="1" x14ac:dyDescent="0.15">
      <c r="A993" s="19">
        <v>32</v>
      </c>
      <c r="B993" s="22"/>
      <c r="C993" s="26">
        <f t="shared" ref="C993:G993" si="647">+C919*$K$2</f>
        <v>2545.1066666666666</v>
      </c>
      <c r="D993" s="26">
        <f t="shared" si="647"/>
        <v>1642.1066666666668</v>
      </c>
      <c r="E993" s="26">
        <f t="shared" si="647"/>
        <v>0</v>
      </c>
      <c r="F993" s="26">
        <f t="shared" si="647"/>
        <v>0</v>
      </c>
      <c r="G993" s="26">
        <f t="shared" si="647"/>
        <v>0</v>
      </c>
    </row>
    <row r="994" spans="1:7" hidden="1" x14ac:dyDescent="0.15">
      <c r="A994" s="19">
        <v>33</v>
      </c>
      <c r="B994" s="22"/>
      <c r="C994" s="26">
        <f t="shared" ref="C994:G994" si="648">+C920*$K$2</f>
        <v>2602.5066666666667</v>
      </c>
      <c r="D994" s="26">
        <f t="shared" si="648"/>
        <v>1679.0666666666668</v>
      </c>
      <c r="E994" s="26">
        <f t="shared" si="648"/>
        <v>0</v>
      </c>
      <c r="F994" s="26">
        <f t="shared" si="648"/>
        <v>0</v>
      </c>
      <c r="G994" s="26">
        <f t="shared" si="648"/>
        <v>0</v>
      </c>
    </row>
    <row r="995" spans="1:7" hidden="1" x14ac:dyDescent="0.15">
      <c r="A995" s="19">
        <v>34</v>
      </c>
      <c r="B995" s="22"/>
      <c r="C995" s="26">
        <f t="shared" ref="C995:G995" si="649">+C921*$K$2</f>
        <v>2661.3066666666668</v>
      </c>
      <c r="D995" s="26">
        <f t="shared" si="649"/>
        <v>1717.1466666666668</v>
      </c>
      <c r="E995" s="26">
        <f t="shared" si="649"/>
        <v>0</v>
      </c>
      <c r="F995" s="26">
        <f t="shared" si="649"/>
        <v>0</v>
      </c>
      <c r="G995" s="26">
        <f t="shared" si="649"/>
        <v>0</v>
      </c>
    </row>
    <row r="996" spans="1:7" hidden="1" x14ac:dyDescent="0.15">
      <c r="A996" s="19">
        <v>35</v>
      </c>
      <c r="B996" s="22"/>
      <c r="C996" s="26">
        <f t="shared" ref="C996:G996" si="650">+C922*$K$2</f>
        <v>2721.88</v>
      </c>
      <c r="D996" s="26">
        <f t="shared" si="650"/>
        <v>1756.16</v>
      </c>
      <c r="E996" s="26">
        <f t="shared" si="650"/>
        <v>0</v>
      </c>
      <c r="F996" s="26">
        <f t="shared" si="650"/>
        <v>0</v>
      </c>
      <c r="G996" s="26">
        <f t="shared" si="650"/>
        <v>0</v>
      </c>
    </row>
    <row r="997" spans="1:7" hidden="1" x14ac:dyDescent="0.15">
      <c r="A997" s="19">
        <v>36</v>
      </c>
      <c r="B997" s="22"/>
      <c r="C997" s="26">
        <f t="shared" ref="C997:G997" si="651">+C923*$K$2</f>
        <v>2784.2266666666669</v>
      </c>
      <c r="D997" s="26">
        <f t="shared" si="651"/>
        <v>1796.2933333333335</v>
      </c>
      <c r="E997" s="26">
        <f t="shared" si="651"/>
        <v>0</v>
      </c>
      <c r="F997" s="26">
        <f t="shared" si="651"/>
        <v>0</v>
      </c>
      <c r="G997" s="26">
        <f t="shared" si="651"/>
        <v>0</v>
      </c>
    </row>
    <row r="998" spans="1:7" hidden="1" x14ac:dyDescent="0.15">
      <c r="A998" s="19">
        <v>37</v>
      </c>
      <c r="B998" s="22"/>
      <c r="C998" s="26">
        <f t="shared" ref="C998:G998" si="652">+C924*$K$2</f>
        <v>2848.0666666666666</v>
      </c>
      <c r="D998" s="26">
        <f t="shared" si="652"/>
        <v>1837.5466666666669</v>
      </c>
      <c r="E998" s="26">
        <f t="shared" si="652"/>
        <v>0</v>
      </c>
      <c r="F998" s="26">
        <f t="shared" si="652"/>
        <v>0</v>
      </c>
      <c r="G998" s="26">
        <f t="shared" si="652"/>
        <v>0</v>
      </c>
    </row>
    <row r="999" spans="1:7" hidden="1" x14ac:dyDescent="0.15">
      <c r="A999" s="19">
        <v>38</v>
      </c>
      <c r="B999" s="22"/>
      <c r="C999" s="26">
        <f t="shared" ref="C999:G999" si="653">+C925*$K$2</f>
        <v>2913.4933333333333</v>
      </c>
      <c r="D999" s="26">
        <f t="shared" si="653"/>
        <v>1879.92</v>
      </c>
      <c r="E999" s="26">
        <f t="shared" si="653"/>
        <v>0</v>
      </c>
      <c r="F999" s="26">
        <f t="shared" si="653"/>
        <v>0</v>
      </c>
      <c r="G999" s="26">
        <f t="shared" si="653"/>
        <v>0</v>
      </c>
    </row>
    <row r="1000" spans="1:7" hidden="1" x14ac:dyDescent="0.15">
      <c r="A1000" s="19">
        <v>39</v>
      </c>
      <c r="B1000" s="22"/>
      <c r="C1000" s="26">
        <f t="shared" ref="C1000:G1000" si="654">+C926*$K$2</f>
        <v>2981.1600000000003</v>
      </c>
      <c r="D1000" s="26">
        <f t="shared" si="654"/>
        <v>1923.2266666666667</v>
      </c>
      <c r="E1000" s="26">
        <f t="shared" si="654"/>
        <v>0</v>
      </c>
      <c r="F1000" s="26">
        <f t="shared" si="654"/>
        <v>0</v>
      </c>
      <c r="G1000" s="26">
        <f t="shared" si="654"/>
        <v>0</v>
      </c>
    </row>
    <row r="1001" spans="1:7" hidden="1" x14ac:dyDescent="0.15">
      <c r="A1001" s="19">
        <v>40</v>
      </c>
      <c r="B1001" s="22"/>
      <c r="C1001" s="26">
        <f t="shared" ref="C1001:G1001" si="655">+C927*$K$2</f>
        <v>3050.04</v>
      </c>
      <c r="D1001" s="26">
        <f t="shared" si="655"/>
        <v>1967.7466666666667</v>
      </c>
      <c r="E1001" s="26">
        <f t="shared" si="655"/>
        <v>0</v>
      </c>
      <c r="F1001" s="26">
        <f t="shared" si="655"/>
        <v>0</v>
      </c>
      <c r="G1001" s="26">
        <f t="shared" si="655"/>
        <v>0</v>
      </c>
    </row>
    <row r="1002" spans="1:7" hidden="1" x14ac:dyDescent="0.15">
      <c r="A1002" s="19">
        <v>41</v>
      </c>
      <c r="B1002" s="22"/>
      <c r="C1002" s="26">
        <f t="shared" ref="C1002:G1002" si="656">+C928*$K$2</f>
        <v>3120.88</v>
      </c>
      <c r="D1002" s="26">
        <f t="shared" si="656"/>
        <v>2013.48</v>
      </c>
      <c r="E1002" s="26">
        <f t="shared" si="656"/>
        <v>0</v>
      </c>
      <c r="F1002" s="26">
        <f t="shared" si="656"/>
        <v>0</v>
      </c>
      <c r="G1002" s="26">
        <f t="shared" si="656"/>
        <v>0</v>
      </c>
    </row>
    <row r="1003" spans="1:7" hidden="1" x14ac:dyDescent="0.15">
      <c r="A1003" s="19">
        <v>42</v>
      </c>
      <c r="B1003" s="22"/>
      <c r="C1003" s="26">
        <f t="shared" ref="C1003:G1003" si="657">+C929*$K$2</f>
        <v>3193.1200000000003</v>
      </c>
      <c r="D1003" s="26">
        <f t="shared" si="657"/>
        <v>2060.2400000000002</v>
      </c>
      <c r="E1003" s="26">
        <f t="shared" si="657"/>
        <v>0</v>
      </c>
      <c r="F1003" s="26">
        <f t="shared" si="657"/>
        <v>0</v>
      </c>
      <c r="G1003" s="26">
        <f t="shared" si="657"/>
        <v>0</v>
      </c>
    </row>
    <row r="1004" spans="1:7" hidden="1" x14ac:dyDescent="0.15">
      <c r="A1004" s="19">
        <v>43</v>
      </c>
      <c r="B1004" s="22"/>
      <c r="C1004" s="26">
        <f t="shared" ref="C1004:G1004" si="658">+C930*$K$2</f>
        <v>3267.04</v>
      </c>
      <c r="D1004" s="26">
        <f t="shared" si="658"/>
        <v>2107.84</v>
      </c>
      <c r="E1004" s="26">
        <f t="shared" si="658"/>
        <v>0</v>
      </c>
      <c r="F1004" s="26">
        <f t="shared" si="658"/>
        <v>0</v>
      </c>
      <c r="G1004" s="26">
        <f t="shared" si="658"/>
        <v>0</v>
      </c>
    </row>
    <row r="1005" spans="1:7" hidden="1" x14ac:dyDescent="0.15">
      <c r="A1005" s="19">
        <v>44</v>
      </c>
      <c r="B1005" s="22"/>
      <c r="C1005" s="26">
        <f t="shared" ref="C1005:G1005" si="659">+C931*$K$2</f>
        <v>3342.8266666666668</v>
      </c>
      <c r="D1005" s="26">
        <f t="shared" si="659"/>
        <v>2156.9333333333334</v>
      </c>
      <c r="E1005" s="26">
        <f t="shared" si="659"/>
        <v>0</v>
      </c>
      <c r="F1005" s="26">
        <f t="shared" si="659"/>
        <v>0</v>
      </c>
      <c r="G1005" s="26">
        <f t="shared" si="659"/>
        <v>0</v>
      </c>
    </row>
    <row r="1006" spans="1:7" hidden="1" x14ac:dyDescent="0.15">
      <c r="A1006" s="19">
        <v>45</v>
      </c>
      <c r="B1006" s="22"/>
      <c r="C1006" s="26">
        <f t="shared" ref="C1006:G1006" si="660">+C932*$K$2</f>
        <v>3420.666666666667</v>
      </c>
      <c r="D1006" s="26">
        <f t="shared" si="660"/>
        <v>2206.6800000000003</v>
      </c>
      <c r="E1006" s="26">
        <f t="shared" si="660"/>
        <v>0</v>
      </c>
      <c r="F1006" s="26">
        <f t="shared" si="660"/>
        <v>0</v>
      </c>
      <c r="G1006" s="26">
        <f t="shared" si="660"/>
        <v>0</v>
      </c>
    </row>
    <row r="1007" spans="1:7" hidden="1" x14ac:dyDescent="0.15">
      <c r="A1007" s="19">
        <v>46</v>
      </c>
      <c r="B1007" s="22"/>
      <c r="C1007" s="26">
        <f t="shared" ref="C1007:G1007" si="661">+C933*$K$2</f>
        <v>3499.7200000000003</v>
      </c>
      <c r="D1007" s="26">
        <f t="shared" si="661"/>
        <v>2257.92</v>
      </c>
      <c r="E1007" s="26">
        <f t="shared" si="661"/>
        <v>0</v>
      </c>
      <c r="F1007" s="26">
        <f t="shared" si="661"/>
        <v>0</v>
      </c>
      <c r="G1007" s="26">
        <f t="shared" si="661"/>
        <v>0</v>
      </c>
    </row>
    <row r="1008" spans="1:7" hidden="1" x14ac:dyDescent="0.15">
      <c r="A1008" s="19">
        <v>47</v>
      </c>
      <c r="B1008" s="22"/>
      <c r="C1008" s="26">
        <f t="shared" ref="C1008:G1008" si="662">+C934*$K$2</f>
        <v>3580.6400000000003</v>
      </c>
      <c r="D1008" s="26">
        <f t="shared" si="662"/>
        <v>2310.186666666667</v>
      </c>
      <c r="E1008" s="26">
        <f t="shared" si="662"/>
        <v>0</v>
      </c>
      <c r="F1008" s="26">
        <f t="shared" si="662"/>
        <v>0</v>
      </c>
      <c r="G1008" s="26">
        <f t="shared" si="662"/>
        <v>0</v>
      </c>
    </row>
    <row r="1009" spans="1:7" hidden="1" x14ac:dyDescent="0.15">
      <c r="A1009" s="19">
        <v>48</v>
      </c>
      <c r="B1009" s="22"/>
      <c r="C1009" s="26">
        <f t="shared" ref="C1009:G1009" si="663">+C935*$K$2</f>
        <v>3663.146666666667</v>
      </c>
      <c r="D1009" s="26">
        <f t="shared" si="663"/>
        <v>2363.48</v>
      </c>
      <c r="E1009" s="26">
        <f t="shared" si="663"/>
        <v>0</v>
      </c>
      <c r="F1009" s="26">
        <f t="shared" si="663"/>
        <v>0</v>
      </c>
      <c r="G1009" s="26">
        <f t="shared" si="663"/>
        <v>0</v>
      </c>
    </row>
    <row r="1010" spans="1:7" hidden="1" x14ac:dyDescent="0.15">
      <c r="A1010" s="19">
        <v>49</v>
      </c>
      <c r="B1010" s="22"/>
      <c r="C1010" s="26">
        <f t="shared" ref="C1010:G1010" si="664">+C936*$K$2</f>
        <v>3747.52</v>
      </c>
      <c r="D1010" s="26">
        <f t="shared" si="664"/>
        <v>2417.7066666666669</v>
      </c>
      <c r="E1010" s="26">
        <f t="shared" si="664"/>
        <v>0</v>
      </c>
      <c r="F1010" s="26">
        <f t="shared" si="664"/>
        <v>0</v>
      </c>
      <c r="G1010" s="26">
        <f t="shared" si="664"/>
        <v>0</v>
      </c>
    </row>
    <row r="1011" spans="1:7" hidden="1" x14ac:dyDescent="0.15">
      <c r="A1011" s="19">
        <v>50</v>
      </c>
      <c r="B1011" s="22"/>
      <c r="C1011" s="26">
        <f t="shared" ref="C1011:G1011" si="665">+C937*$K$2</f>
        <v>3833.5733333333337</v>
      </c>
      <c r="D1011" s="26">
        <f t="shared" si="665"/>
        <v>2473.4266666666667</v>
      </c>
      <c r="E1011" s="26">
        <f t="shared" si="665"/>
        <v>0</v>
      </c>
      <c r="F1011" s="26">
        <f t="shared" si="665"/>
        <v>0</v>
      </c>
      <c r="G1011" s="26">
        <f t="shared" si="665"/>
        <v>0</v>
      </c>
    </row>
    <row r="1012" spans="1:7" hidden="1" x14ac:dyDescent="0.15">
      <c r="A1012" s="19">
        <v>51</v>
      </c>
      <c r="B1012" s="22"/>
      <c r="C1012" s="26">
        <f t="shared" ref="C1012:G1012" si="666">+C938*$K$2</f>
        <v>3921.0266666666666</v>
      </c>
      <c r="D1012" s="26">
        <f t="shared" si="666"/>
        <v>2529.8933333333334</v>
      </c>
      <c r="E1012" s="26">
        <f t="shared" si="666"/>
        <v>0</v>
      </c>
      <c r="F1012" s="26">
        <f t="shared" si="666"/>
        <v>0</v>
      </c>
      <c r="G1012" s="26">
        <f t="shared" si="666"/>
        <v>0</v>
      </c>
    </row>
    <row r="1013" spans="1:7" hidden="1" x14ac:dyDescent="0.15">
      <c r="A1013" s="19">
        <v>52</v>
      </c>
      <c r="B1013" s="22"/>
      <c r="C1013" s="26">
        <f t="shared" ref="C1013:G1013" si="667">+C939*$K$2</f>
        <v>4010.3466666666668</v>
      </c>
      <c r="D1013" s="26">
        <f t="shared" si="667"/>
        <v>2587.48</v>
      </c>
      <c r="E1013" s="26">
        <f t="shared" si="667"/>
        <v>0</v>
      </c>
      <c r="F1013" s="26">
        <f t="shared" si="667"/>
        <v>0</v>
      </c>
      <c r="G1013" s="26">
        <f t="shared" si="667"/>
        <v>0</v>
      </c>
    </row>
    <row r="1014" spans="1:7" hidden="1" x14ac:dyDescent="0.15">
      <c r="A1014" s="19">
        <v>53</v>
      </c>
      <c r="B1014" s="22"/>
      <c r="C1014" s="26">
        <f t="shared" ref="C1014:G1014" si="668">+C940*$K$2</f>
        <v>4101.4400000000005</v>
      </c>
      <c r="D1014" s="26">
        <f t="shared" si="668"/>
        <v>2646</v>
      </c>
      <c r="E1014" s="26">
        <f t="shared" si="668"/>
        <v>0</v>
      </c>
      <c r="F1014" s="26">
        <f t="shared" si="668"/>
        <v>0</v>
      </c>
      <c r="G1014" s="26">
        <f t="shared" si="668"/>
        <v>0</v>
      </c>
    </row>
    <row r="1015" spans="1:7" hidden="1" x14ac:dyDescent="0.15">
      <c r="A1015" s="19">
        <v>54</v>
      </c>
      <c r="B1015" s="22"/>
      <c r="C1015" s="26">
        <f t="shared" ref="C1015:G1015" si="669">+C941*$K$2</f>
        <v>4194.3066666666673</v>
      </c>
      <c r="D1015" s="26">
        <f t="shared" si="669"/>
        <v>2706.1066666666666</v>
      </c>
      <c r="E1015" s="26">
        <f t="shared" si="669"/>
        <v>0</v>
      </c>
      <c r="F1015" s="26">
        <f t="shared" si="669"/>
        <v>0</v>
      </c>
      <c r="G1015" s="26">
        <f t="shared" si="669"/>
        <v>0</v>
      </c>
    </row>
    <row r="1016" spans="1:7" hidden="1" x14ac:dyDescent="0.15">
      <c r="A1016" s="19">
        <v>55</v>
      </c>
      <c r="B1016" s="22"/>
      <c r="C1016" s="26">
        <f t="shared" ref="C1016:G1016" si="670">+C942*$K$2</f>
        <v>4288.666666666667</v>
      </c>
      <c r="D1016" s="26">
        <f t="shared" si="670"/>
        <v>2767.146666666667</v>
      </c>
      <c r="E1016" s="26">
        <f t="shared" si="670"/>
        <v>0</v>
      </c>
      <c r="F1016" s="26">
        <f t="shared" si="670"/>
        <v>0</v>
      </c>
      <c r="G1016" s="26">
        <f t="shared" si="670"/>
        <v>0</v>
      </c>
    </row>
    <row r="1017" spans="1:7" hidden="1" x14ac:dyDescent="0.15">
      <c r="A1017" s="19">
        <v>56</v>
      </c>
      <c r="B1017" s="22"/>
      <c r="C1017" s="26">
        <f t="shared" ref="C1017:G1017" si="671">+C943*$K$2</f>
        <v>4384.6133333333337</v>
      </c>
      <c r="D1017" s="26">
        <f t="shared" si="671"/>
        <v>2828.9333333333334</v>
      </c>
      <c r="E1017" s="26">
        <f t="shared" si="671"/>
        <v>0</v>
      </c>
      <c r="F1017" s="26">
        <f t="shared" si="671"/>
        <v>0</v>
      </c>
      <c r="G1017" s="26">
        <f t="shared" si="671"/>
        <v>0</v>
      </c>
    </row>
    <row r="1018" spans="1:7" hidden="1" x14ac:dyDescent="0.15">
      <c r="A1018" s="19">
        <v>57</v>
      </c>
      <c r="B1018" s="22"/>
      <c r="C1018" s="26">
        <f t="shared" ref="C1018:G1018" si="672">+C944*$K$2</f>
        <v>4482.6133333333337</v>
      </c>
      <c r="D1018" s="26">
        <f t="shared" si="672"/>
        <v>2892.2133333333336</v>
      </c>
      <c r="E1018" s="26">
        <f t="shared" si="672"/>
        <v>0</v>
      </c>
      <c r="F1018" s="26">
        <f t="shared" si="672"/>
        <v>0</v>
      </c>
      <c r="G1018" s="26">
        <f t="shared" si="672"/>
        <v>0</v>
      </c>
    </row>
    <row r="1019" spans="1:7" hidden="1" x14ac:dyDescent="0.15">
      <c r="A1019" s="19">
        <v>58</v>
      </c>
      <c r="B1019" s="22"/>
      <c r="C1019" s="26">
        <f t="shared" ref="C1019:G1019" si="673">+C945*$K$2</f>
        <v>4582.1066666666666</v>
      </c>
      <c r="D1019" s="26">
        <f t="shared" si="673"/>
        <v>2956.146666666667</v>
      </c>
      <c r="E1019" s="26">
        <f t="shared" si="673"/>
        <v>0</v>
      </c>
      <c r="F1019" s="26">
        <f t="shared" si="673"/>
        <v>0</v>
      </c>
      <c r="G1019" s="26">
        <f t="shared" si="673"/>
        <v>0</v>
      </c>
    </row>
    <row r="1020" spans="1:7" hidden="1" x14ac:dyDescent="0.15">
      <c r="A1020" s="19">
        <v>59</v>
      </c>
      <c r="B1020" s="22"/>
      <c r="C1020" s="26">
        <f t="shared" ref="C1020:G1020" si="674">+C946*$K$2</f>
        <v>4683.1866666666665</v>
      </c>
      <c r="D1020" s="26">
        <f t="shared" si="674"/>
        <v>3021.48</v>
      </c>
      <c r="E1020" s="26">
        <f t="shared" si="674"/>
        <v>0</v>
      </c>
      <c r="F1020" s="26">
        <f t="shared" si="674"/>
        <v>0</v>
      </c>
      <c r="G1020" s="26">
        <f t="shared" si="674"/>
        <v>0</v>
      </c>
    </row>
    <row r="1021" spans="1:7" hidden="1" x14ac:dyDescent="0.15">
      <c r="A1021" s="19">
        <v>60</v>
      </c>
      <c r="B1021" s="22"/>
      <c r="C1021" s="26">
        <f t="shared" ref="C1021:G1021" si="675">+C947*$K$2</f>
        <v>4786.1333333333332</v>
      </c>
      <c r="D1021" s="26">
        <f t="shared" si="675"/>
        <v>3088.0266666666666</v>
      </c>
      <c r="E1021" s="26">
        <f t="shared" si="675"/>
        <v>0</v>
      </c>
      <c r="F1021" s="26">
        <f t="shared" si="675"/>
        <v>0</v>
      </c>
      <c r="G1021" s="26">
        <f t="shared" si="675"/>
        <v>0</v>
      </c>
    </row>
    <row r="1022" spans="1:7" hidden="1" x14ac:dyDescent="0.15">
      <c r="A1022" s="19">
        <v>61</v>
      </c>
      <c r="B1022" s="22"/>
      <c r="C1022" s="26">
        <f t="shared" ref="C1022:G1022" si="676">+C948*$K$2</f>
        <v>5326.0666666666666</v>
      </c>
      <c r="D1022" s="26">
        <f t="shared" si="676"/>
        <v>3436.3466666666668</v>
      </c>
      <c r="E1022" s="26">
        <f t="shared" si="676"/>
        <v>0</v>
      </c>
      <c r="F1022" s="26">
        <f t="shared" si="676"/>
        <v>0</v>
      </c>
      <c r="G1022" s="26">
        <f t="shared" si="676"/>
        <v>0</v>
      </c>
    </row>
    <row r="1023" spans="1:7" hidden="1" x14ac:dyDescent="0.15">
      <c r="A1023" s="19">
        <v>62</v>
      </c>
      <c r="B1023" s="22"/>
      <c r="C1023" s="26">
        <f t="shared" ref="C1023:G1023" si="677">+C949*$K$2</f>
        <v>5908.3733333333339</v>
      </c>
      <c r="D1023" s="26">
        <f t="shared" si="677"/>
        <v>3811.92</v>
      </c>
      <c r="E1023" s="26">
        <f t="shared" si="677"/>
        <v>0</v>
      </c>
      <c r="F1023" s="26">
        <f t="shared" si="677"/>
        <v>0</v>
      </c>
      <c r="G1023" s="26">
        <f t="shared" si="677"/>
        <v>0</v>
      </c>
    </row>
    <row r="1024" spans="1:7" hidden="1" x14ac:dyDescent="0.15">
      <c r="A1024" s="19">
        <v>63</v>
      </c>
      <c r="B1024" s="22"/>
      <c r="C1024" s="26">
        <f t="shared" ref="C1024:G1024" si="678">+C950*$K$2</f>
        <v>6533.1466666666665</v>
      </c>
      <c r="D1024" s="26">
        <f t="shared" si="678"/>
        <v>4214.9333333333334</v>
      </c>
      <c r="E1024" s="26">
        <f t="shared" si="678"/>
        <v>0</v>
      </c>
      <c r="F1024" s="26">
        <f t="shared" si="678"/>
        <v>0</v>
      </c>
      <c r="G1024" s="26">
        <f t="shared" si="678"/>
        <v>0</v>
      </c>
    </row>
    <row r="1025" spans="1:7" hidden="1" x14ac:dyDescent="0.15">
      <c r="A1025" s="19">
        <v>64</v>
      </c>
      <c r="B1025" s="22"/>
      <c r="C1025" s="26">
        <f t="shared" ref="C1025:G1025" si="679">+C951*$K$2</f>
        <v>7200.2000000000007</v>
      </c>
      <c r="D1025" s="26">
        <f t="shared" si="679"/>
        <v>4645.1066666666666</v>
      </c>
      <c r="E1025" s="26">
        <f t="shared" si="679"/>
        <v>0</v>
      </c>
      <c r="F1025" s="26">
        <f t="shared" si="679"/>
        <v>0</v>
      </c>
      <c r="G1025" s="26">
        <f t="shared" si="679"/>
        <v>0</v>
      </c>
    </row>
    <row r="1026" spans="1:7" hidden="1" x14ac:dyDescent="0.15">
      <c r="A1026" s="19">
        <v>65</v>
      </c>
      <c r="B1026" s="22"/>
      <c r="C1026" s="26">
        <f t="shared" ref="C1026:G1026" si="680">+C952*$K$2</f>
        <v>7909.4400000000005</v>
      </c>
      <c r="D1026" s="26">
        <f t="shared" si="680"/>
        <v>5103</v>
      </c>
      <c r="E1026" s="26">
        <f t="shared" si="680"/>
        <v>0</v>
      </c>
      <c r="F1026" s="26">
        <f t="shared" si="680"/>
        <v>0</v>
      </c>
      <c r="G1026" s="26">
        <f t="shared" si="680"/>
        <v>0</v>
      </c>
    </row>
    <row r="1027" spans="1:7" hidden="1" x14ac:dyDescent="0.15">
      <c r="A1027" s="19">
        <v>66</v>
      </c>
      <c r="B1027" s="22"/>
      <c r="C1027" s="26">
        <f t="shared" ref="C1027:G1027" si="681">+C953*$K$2</f>
        <v>8661.3333333333339</v>
      </c>
      <c r="D1027" s="26">
        <f t="shared" si="681"/>
        <v>5587.96</v>
      </c>
      <c r="E1027" s="26">
        <f t="shared" si="681"/>
        <v>0</v>
      </c>
      <c r="F1027" s="26">
        <f t="shared" si="681"/>
        <v>0</v>
      </c>
      <c r="G1027" s="26">
        <f t="shared" si="681"/>
        <v>0</v>
      </c>
    </row>
    <row r="1028" spans="1:7" hidden="1" x14ac:dyDescent="0.15">
      <c r="A1028" s="19">
        <v>67</v>
      </c>
      <c r="B1028" s="22"/>
      <c r="C1028" s="26">
        <f t="shared" ref="C1028:G1028" si="682">+C954*$K$2</f>
        <v>9455.2266666666674</v>
      </c>
      <c r="D1028" s="26">
        <f t="shared" si="682"/>
        <v>6100.2666666666673</v>
      </c>
      <c r="E1028" s="26">
        <f t="shared" si="682"/>
        <v>0</v>
      </c>
      <c r="F1028" s="26">
        <f t="shared" si="682"/>
        <v>0</v>
      </c>
      <c r="G1028" s="26">
        <f t="shared" si="682"/>
        <v>0</v>
      </c>
    </row>
    <row r="1029" spans="1:7" hidden="1" x14ac:dyDescent="0.15">
      <c r="A1029" s="19">
        <v>68</v>
      </c>
      <c r="B1029" s="22"/>
      <c r="C1029" s="26">
        <f t="shared" ref="C1029:G1029" si="683">+C955*$K$2</f>
        <v>10291.68</v>
      </c>
      <c r="D1029" s="26">
        <f t="shared" si="683"/>
        <v>6639.8266666666668</v>
      </c>
      <c r="E1029" s="26">
        <f t="shared" si="683"/>
        <v>0</v>
      </c>
      <c r="F1029" s="26">
        <f t="shared" si="683"/>
        <v>0</v>
      </c>
      <c r="G1029" s="26">
        <f t="shared" si="683"/>
        <v>0</v>
      </c>
    </row>
    <row r="1030" spans="1:7" hidden="1" x14ac:dyDescent="0.15">
      <c r="A1030" s="19">
        <v>69</v>
      </c>
      <c r="B1030" s="22"/>
      <c r="C1030" s="26">
        <f t="shared" ref="C1030:G1030" si="684">+C956*$K$2</f>
        <v>11170.32</v>
      </c>
      <c r="D1030" s="26">
        <f t="shared" si="684"/>
        <v>7206.8266666666668</v>
      </c>
      <c r="E1030" s="26">
        <f t="shared" si="684"/>
        <v>0</v>
      </c>
      <c r="F1030" s="26">
        <f t="shared" si="684"/>
        <v>0</v>
      </c>
      <c r="G1030" s="26">
        <f t="shared" si="684"/>
        <v>0</v>
      </c>
    </row>
    <row r="1031" spans="1:7" hidden="1" x14ac:dyDescent="0.15">
      <c r="A1031" s="19">
        <v>70</v>
      </c>
      <c r="B1031" s="22"/>
      <c r="C1031" s="26">
        <f t="shared" ref="C1031:G1031" si="685">+C957*$K$2</f>
        <v>12091.426666666668</v>
      </c>
      <c r="D1031" s="26">
        <f t="shared" si="685"/>
        <v>7801.1733333333341</v>
      </c>
      <c r="E1031" s="26">
        <f t="shared" si="685"/>
        <v>0</v>
      </c>
      <c r="F1031" s="26">
        <f t="shared" si="685"/>
        <v>0</v>
      </c>
      <c r="G1031" s="26">
        <f t="shared" si="685"/>
        <v>0</v>
      </c>
    </row>
    <row r="1032" spans="1:7" hidden="1" x14ac:dyDescent="0.15">
      <c r="A1032" s="19">
        <v>71</v>
      </c>
      <c r="B1032" s="22"/>
      <c r="C1032" s="26">
        <f t="shared" ref="C1032:G1032" si="686">+C958*$K$2</f>
        <v>13055</v>
      </c>
      <c r="D1032" s="26">
        <f t="shared" si="686"/>
        <v>8422.586666666668</v>
      </c>
      <c r="E1032" s="26">
        <f t="shared" si="686"/>
        <v>0</v>
      </c>
      <c r="F1032" s="26">
        <f t="shared" si="686"/>
        <v>0</v>
      </c>
      <c r="G1032" s="26">
        <f t="shared" si="686"/>
        <v>0</v>
      </c>
    </row>
    <row r="1033" spans="1:7" hidden="1" x14ac:dyDescent="0.15">
      <c r="A1033" s="19">
        <v>72</v>
      </c>
      <c r="B1033" s="22"/>
      <c r="C1033" s="26">
        <f t="shared" ref="C1033:G1033" si="687">+C959*$K$2</f>
        <v>14060.853333333334</v>
      </c>
      <c r="D1033" s="26">
        <f t="shared" si="687"/>
        <v>9071.626666666667</v>
      </c>
      <c r="E1033" s="26">
        <f t="shared" si="687"/>
        <v>0</v>
      </c>
      <c r="F1033" s="26">
        <f t="shared" si="687"/>
        <v>0</v>
      </c>
      <c r="G1033" s="26">
        <f t="shared" si="687"/>
        <v>0</v>
      </c>
    </row>
    <row r="1034" spans="1:7" hidden="1" x14ac:dyDescent="0.15">
      <c r="A1034" s="19">
        <v>73</v>
      </c>
      <c r="B1034" s="22"/>
      <c r="C1034" s="26">
        <f t="shared" ref="C1034:G1034" si="688">+C960*$K$2</f>
        <v>15109.266666666668</v>
      </c>
      <c r="D1034" s="26">
        <f t="shared" si="688"/>
        <v>9747.92</v>
      </c>
      <c r="E1034" s="26">
        <f t="shared" si="688"/>
        <v>0</v>
      </c>
      <c r="F1034" s="26">
        <f t="shared" si="688"/>
        <v>0</v>
      </c>
      <c r="G1034" s="26">
        <f t="shared" si="688"/>
        <v>0</v>
      </c>
    </row>
    <row r="1035" spans="1:7" hidden="1" x14ac:dyDescent="0.15">
      <c r="A1035" s="19">
        <v>74</v>
      </c>
      <c r="B1035" s="22"/>
      <c r="C1035" s="26">
        <f t="shared" ref="C1035:G1035" si="689">+C961*$K$2</f>
        <v>16199.960000000001</v>
      </c>
      <c r="D1035" s="26">
        <f t="shared" si="689"/>
        <v>10451.560000000001</v>
      </c>
      <c r="E1035" s="26">
        <f t="shared" si="689"/>
        <v>0</v>
      </c>
      <c r="F1035" s="26">
        <f t="shared" si="689"/>
        <v>0</v>
      </c>
      <c r="G1035" s="26">
        <f t="shared" si="689"/>
        <v>0</v>
      </c>
    </row>
    <row r="1036" spans="1:7" hidden="1" x14ac:dyDescent="0.15">
      <c r="A1036" s="19">
        <v>75</v>
      </c>
      <c r="B1036" s="22"/>
      <c r="C1036" s="26">
        <f t="shared" ref="C1036:G1036" si="690">+C962*$K$2</f>
        <v>17332.466666666667</v>
      </c>
      <c r="D1036" s="26">
        <f t="shared" si="690"/>
        <v>11182.36</v>
      </c>
      <c r="E1036" s="26">
        <f t="shared" si="690"/>
        <v>0</v>
      </c>
      <c r="F1036" s="26">
        <f t="shared" si="690"/>
        <v>0</v>
      </c>
      <c r="G1036" s="26">
        <f t="shared" si="690"/>
        <v>0</v>
      </c>
    </row>
    <row r="1037" spans="1:7" hidden="1" x14ac:dyDescent="0.15">
      <c r="A1037" s="19">
        <v>76</v>
      </c>
      <c r="B1037" s="22"/>
      <c r="C1037" s="26">
        <f t="shared" ref="C1037:G1037" si="691">+C963*$K$2</f>
        <v>17332.466666666667</v>
      </c>
      <c r="D1037" s="26">
        <f t="shared" si="691"/>
        <v>11182.36</v>
      </c>
      <c r="E1037" s="26">
        <f t="shared" si="691"/>
        <v>0</v>
      </c>
      <c r="F1037" s="26">
        <f t="shared" si="691"/>
        <v>0</v>
      </c>
      <c r="G1037" s="26">
        <f t="shared" si="691"/>
        <v>0</v>
      </c>
    </row>
    <row r="1038" spans="1:7" hidden="1" x14ac:dyDescent="0.15">
      <c r="A1038" s="19">
        <v>77</v>
      </c>
      <c r="B1038" s="22"/>
      <c r="C1038" s="26">
        <f t="shared" ref="C1038:G1038" si="692">+C964*$K$2</f>
        <v>17332.466666666667</v>
      </c>
      <c r="D1038" s="26">
        <f t="shared" si="692"/>
        <v>11182.36</v>
      </c>
      <c r="E1038" s="26">
        <f t="shared" si="692"/>
        <v>0</v>
      </c>
      <c r="F1038" s="26">
        <f t="shared" si="692"/>
        <v>0</v>
      </c>
      <c r="G1038" s="26">
        <f t="shared" si="692"/>
        <v>0</v>
      </c>
    </row>
    <row r="1039" spans="1:7" hidden="1" x14ac:dyDescent="0.15">
      <c r="A1039" s="19">
        <v>78</v>
      </c>
      <c r="B1039" s="22"/>
      <c r="C1039" s="26">
        <f t="shared" ref="C1039:G1039" si="693">+C965*$K$2</f>
        <v>17332.466666666667</v>
      </c>
      <c r="D1039" s="26">
        <f t="shared" si="693"/>
        <v>11182.36</v>
      </c>
      <c r="E1039" s="26">
        <f t="shared" si="693"/>
        <v>0</v>
      </c>
      <c r="F1039" s="26">
        <f t="shared" si="693"/>
        <v>0</v>
      </c>
      <c r="G1039" s="26">
        <f t="shared" si="693"/>
        <v>0</v>
      </c>
    </row>
    <row r="1040" spans="1:7" hidden="1" x14ac:dyDescent="0.15">
      <c r="A1040" s="19">
        <v>79</v>
      </c>
      <c r="B1040" s="22"/>
      <c r="C1040" s="26">
        <f t="shared" ref="C1040:G1040" si="694">+C966*$K$2</f>
        <v>17332.466666666667</v>
      </c>
      <c r="D1040" s="26">
        <f t="shared" si="694"/>
        <v>11182.36</v>
      </c>
      <c r="E1040" s="26">
        <f t="shared" si="694"/>
        <v>0</v>
      </c>
      <c r="F1040" s="26">
        <f t="shared" si="694"/>
        <v>0</v>
      </c>
      <c r="G1040" s="26">
        <f t="shared" si="694"/>
        <v>0</v>
      </c>
    </row>
    <row r="1041" spans="1:8" hidden="1" x14ac:dyDescent="0.15">
      <c r="A1041" s="19">
        <v>80</v>
      </c>
      <c r="B1041" s="22"/>
      <c r="C1041" s="26">
        <f t="shared" ref="C1041:E1041" si="695">+C967*$K$2</f>
        <v>17332.466666666667</v>
      </c>
      <c r="D1041" s="26">
        <f t="shared" si="695"/>
        <v>11182.36</v>
      </c>
      <c r="E1041" s="26">
        <f t="shared" si="695"/>
        <v>0</v>
      </c>
      <c r="F1041" s="26"/>
      <c r="G1041" s="26"/>
    </row>
    <row r="1042" spans="1:8" hidden="1" x14ac:dyDescent="0.15">
      <c r="A1042" s="19">
        <v>81</v>
      </c>
      <c r="B1042" s="22"/>
      <c r="C1042" s="26">
        <f t="shared" ref="C1042:E1042" si="696">+C968*$K$2</f>
        <v>17332.466666666667</v>
      </c>
      <c r="D1042" s="26">
        <f t="shared" si="696"/>
        <v>11182.36</v>
      </c>
      <c r="E1042" s="26">
        <f t="shared" si="696"/>
        <v>0</v>
      </c>
      <c r="F1042" s="26"/>
      <c r="G1042" s="26"/>
    </row>
    <row r="1043" spans="1:8" hidden="1" x14ac:dyDescent="0.15">
      <c r="A1043" s="19">
        <v>82</v>
      </c>
      <c r="B1043" s="22"/>
      <c r="C1043" s="26">
        <f t="shared" ref="C1043:E1043" si="697">+C969*$K$2</f>
        <v>17332.466666666667</v>
      </c>
      <c r="D1043" s="26">
        <f t="shared" si="697"/>
        <v>11182.36</v>
      </c>
      <c r="E1043" s="26">
        <f t="shared" si="697"/>
        <v>0</v>
      </c>
      <c r="F1043" s="26"/>
      <c r="G1043" s="26"/>
    </row>
    <row r="1044" spans="1:8" hidden="1" x14ac:dyDescent="0.15">
      <c r="A1044" s="19">
        <v>83</v>
      </c>
      <c r="B1044" s="22"/>
      <c r="C1044" s="26">
        <f t="shared" ref="C1044:E1044" si="698">+C970*$K$2</f>
        <v>17332.466666666667</v>
      </c>
      <c r="D1044" s="26">
        <f t="shared" si="698"/>
        <v>11182.36</v>
      </c>
      <c r="E1044" s="26">
        <f t="shared" si="698"/>
        <v>0</v>
      </c>
      <c r="F1044" s="26"/>
      <c r="G1044" s="26"/>
    </row>
    <row r="1045" spans="1:8" hidden="1" x14ac:dyDescent="0.15">
      <c r="A1045" s="19">
        <v>84</v>
      </c>
      <c r="B1045" s="22" t="s">
        <v>3</v>
      </c>
      <c r="C1045" s="26">
        <f t="shared" ref="C1045:G1045" si="699">+C971*$K$2</f>
        <v>17332.466666666667</v>
      </c>
      <c r="D1045" s="26">
        <f t="shared" si="699"/>
        <v>11182.36</v>
      </c>
      <c r="E1045" s="26">
        <f t="shared" si="699"/>
        <v>0</v>
      </c>
      <c r="F1045" s="26">
        <f t="shared" si="699"/>
        <v>0</v>
      </c>
      <c r="G1045" s="26">
        <f t="shared" si="699"/>
        <v>0</v>
      </c>
    </row>
    <row r="1046" spans="1:8" hidden="1" x14ac:dyDescent="0.15">
      <c r="A1046" s="19">
        <v>1</v>
      </c>
      <c r="B1046" s="22" t="s">
        <v>4</v>
      </c>
      <c r="C1046" s="26">
        <f t="shared" ref="C1046:G1046" si="700">+C972*$K$2</f>
        <v>896.37333333333333</v>
      </c>
      <c r="D1046" s="26">
        <f t="shared" si="700"/>
        <v>578.29333333333341</v>
      </c>
      <c r="E1046" s="26">
        <f t="shared" si="700"/>
        <v>0</v>
      </c>
      <c r="F1046" s="26">
        <f t="shared" si="700"/>
        <v>0</v>
      </c>
      <c r="G1046" s="26">
        <f t="shared" si="700"/>
        <v>0</v>
      </c>
    </row>
    <row r="1047" spans="1:8" hidden="1" x14ac:dyDescent="0.15">
      <c r="A1047" s="19">
        <v>2</v>
      </c>
      <c r="B1047" s="22" t="s">
        <v>1</v>
      </c>
      <c r="C1047" s="26">
        <f t="shared" ref="C1047:G1047" si="701">+C973*$K$2</f>
        <v>1523.48</v>
      </c>
      <c r="D1047" s="26">
        <f t="shared" si="701"/>
        <v>983.08</v>
      </c>
      <c r="E1047" s="26">
        <f t="shared" si="701"/>
        <v>0</v>
      </c>
      <c r="F1047" s="26">
        <f t="shared" si="701"/>
        <v>0</v>
      </c>
      <c r="G1047" s="26">
        <f t="shared" si="701"/>
        <v>0</v>
      </c>
    </row>
    <row r="1048" spans="1:8" hidden="1" x14ac:dyDescent="0.15">
      <c r="A1048" s="19">
        <v>3</v>
      </c>
      <c r="B1048" s="22" t="s">
        <v>5</v>
      </c>
      <c r="C1048" s="26">
        <f t="shared" ref="C1048:G1048" si="702">+C974*$K$2</f>
        <v>2150.7733333333335</v>
      </c>
      <c r="D1048" s="26">
        <f t="shared" si="702"/>
        <v>1387.5866666666668</v>
      </c>
      <c r="E1048" s="26">
        <f t="shared" si="702"/>
        <v>0</v>
      </c>
      <c r="F1048" s="26">
        <f t="shared" si="702"/>
        <v>0</v>
      </c>
      <c r="G1048" s="26">
        <f t="shared" si="702"/>
        <v>0</v>
      </c>
    </row>
    <row r="1049" spans="1:8" ht="14" hidden="1" thickBot="1" x14ac:dyDescent="0.2"/>
    <row r="1050" spans="1:8" ht="18" hidden="1" x14ac:dyDescent="0.2">
      <c r="A1050" s="479" t="s">
        <v>22</v>
      </c>
      <c r="B1050" s="480"/>
      <c r="C1050" s="480"/>
      <c r="D1050" s="480"/>
      <c r="E1050" s="480"/>
      <c r="F1050" s="480"/>
      <c r="G1050" s="481"/>
    </row>
    <row r="1051" spans="1:8" ht="18" hidden="1" x14ac:dyDescent="0.2">
      <c r="A1051" s="482" t="s">
        <v>12</v>
      </c>
      <c r="B1051" s="483"/>
      <c r="C1051" s="483"/>
      <c r="D1051" s="483"/>
      <c r="E1051" s="483"/>
      <c r="F1051" s="483"/>
      <c r="G1051" s="484"/>
      <c r="H1051" s="56"/>
    </row>
    <row r="1052" spans="1:8" hidden="1" x14ac:dyDescent="0.15">
      <c r="A1052" s="476" t="s">
        <v>0</v>
      </c>
      <c r="B1052" s="477"/>
      <c r="C1052" s="477"/>
      <c r="D1052" s="477"/>
      <c r="E1052" s="477"/>
      <c r="F1052" s="477"/>
      <c r="G1052" s="478"/>
    </row>
    <row r="1053" spans="1:8" hidden="1" x14ac:dyDescent="0.15">
      <c r="A1053" s="44" t="s">
        <v>2</v>
      </c>
      <c r="B1053" s="45" t="s">
        <v>2</v>
      </c>
      <c r="C1053" s="65">
        <v>0</v>
      </c>
      <c r="D1053" s="65">
        <v>1000</v>
      </c>
      <c r="E1053" s="65">
        <v>2000</v>
      </c>
      <c r="F1053" s="70"/>
      <c r="G1053" s="71"/>
    </row>
    <row r="1054" spans="1:8" ht="14" hidden="1" x14ac:dyDescent="0.15">
      <c r="A1054" s="44">
        <v>18</v>
      </c>
      <c r="B1054" s="45"/>
      <c r="C1054" s="55">
        <f>+C905*$K$3</f>
        <v>5867.9500000000007</v>
      </c>
      <c r="D1054" s="55">
        <f t="shared" ref="D1054:E1054" si="703">+D905*$K$3</f>
        <v>3786.2000000000003</v>
      </c>
      <c r="E1054" s="55">
        <f t="shared" si="703"/>
        <v>0</v>
      </c>
      <c r="F1054" s="55">
        <f t="shared" ref="F1054:G1054" si="704">+F380*$K$3</f>
        <v>51.667000000000002</v>
      </c>
      <c r="G1054" s="55">
        <f t="shared" si="704"/>
        <v>0</v>
      </c>
    </row>
    <row r="1055" spans="1:8" ht="14" hidden="1" x14ac:dyDescent="0.15">
      <c r="A1055" s="44">
        <v>19</v>
      </c>
      <c r="B1055" s="45"/>
      <c r="C1055" s="55">
        <f t="shared" ref="C1055:E1055" si="705">+C906*$K$3</f>
        <v>5944.6750000000002</v>
      </c>
      <c r="D1055" s="55">
        <f t="shared" si="705"/>
        <v>3835.9750000000004</v>
      </c>
      <c r="E1055" s="55">
        <f t="shared" si="705"/>
        <v>0</v>
      </c>
      <c r="F1055" s="55">
        <f t="shared" ref="F1055:G1055" si="706">+F381*$K$3</f>
        <v>52.231666666666669</v>
      </c>
      <c r="G1055" s="55">
        <f t="shared" si="706"/>
        <v>0</v>
      </c>
    </row>
    <row r="1056" spans="1:8" ht="14" hidden="1" x14ac:dyDescent="0.15">
      <c r="A1056" s="44">
        <v>20</v>
      </c>
      <c r="B1056" s="45"/>
      <c r="C1056" s="55">
        <f t="shared" ref="C1056:E1056" si="707">+C907*$K$3</f>
        <v>6023.8750000000009</v>
      </c>
      <c r="D1056" s="55">
        <f t="shared" si="707"/>
        <v>3886.8500000000004</v>
      </c>
      <c r="E1056" s="55">
        <f t="shared" si="707"/>
        <v>0</v>
      </c>
      <c r="F1056" s="55">
        <f t="shared" ref="F1056:G1056" si="708">+F382*$K$3</f>
        <v>52.847666666666676</v>
      </c>
      <c r="G1056" s="55">
        <f t="shared" si="708"/>
        <v>0</v>
      </c>
    </row>
    <row r="1057" spans="1:7" ht="14" hidden="1" x14ac:dyDescent="0.15">
      <c r="A1057" s="44">
        <v>21</v>
      </c>
      <c r="B1057" s="45"/>
      <c r="C1057" s="55">
        <f t="shared" ref="C1057:E1057" si="709">+C908*$K$3</f>
        <v>6106.1</v>
      </c>
      <c r="D1057" s="55">
        <f t="shared" si="709"/>
        <v>3939.9250000000002</v>
      </c>
      <c r="E1057" s="55">
        <f t="shared" si="709"/>
        <v>0</v>
      </c>
      <c r="F1057" s="55">
        <f t="shared" ref="F1057:G1057" si="710">+F383*$K$3</f>
        <v>53.489333333333342</v>
      </c>
      <c r="G1057" s="55">
        <f t="shared" si="710"/>
        <v>0</v>
      </c>
    </row>
    <row r="1058" spans="1:7" ht="14" hidden="1" x14ac:dyDescent="0.15">
      <c r="A1058" s="44">
        <v>22</v>
      </c>
      <c r="B1058" s="45"/>
      <c r="C1058" s="55">
        <f t="shared" ref="C1058:E1058" si="711">+C909*$K$3</f>
        <v>6191.6250000000009</v>
      </c>
      <c r="D1058" s="55">
        <f t="shared" si="711"/>
        <v>3994.6500000000005</v>
      </c>
      <c r="E1058" s="55">
        <f t="shared" si="711"/>
        <v>0</v>
      </c>
      <c r="F1058" s="55">
        <f t="shared" ref="F1058:G1058" si="712">+F384*$K$3</f>
        <v>54.208000000000006</v>
      </c>
      <c r="G1058" s="55">
        <f t="shared" si="712"/>
        <v>0</v>
      </c>
    </row>
    <row r="1059" spans="1:7" ht="14" hidden="1" x14ac:dyDescent="0.15">
      <c r="A1059" s="44">
        <v>23</v>
      </c>
      <c r="B1059" s="45"/>
      <c r="C1059" s="55">
        <f t="shared" ref="C1059:E1059" si="713">+C910*$K$3</f>
        <v>6278.8</v>
      </c>
      <c r="D1059" s="55">
        <f t="shared" si="713"/>
        <v>4050.4750000000004</v>
      </c>
      <c r="E1059" s="55">
        <f t="shared" si="713"/>
        <v>0</v>
      </c>
      <c r="F1059" s="55">
        <f t="shared" ref="F1059:G1059" si="714">+F385*$K$3</f>
        <v>54.875333333333344</v>
      </c>
      <c r="G1059" s="55">
        <f t="shared" si="714"/>
        <v>0</v>
      </c>
    </row>
    <row r="1060" spans="1:7" ht="14" hidden="1" x14ac:dyDescent="0.15">
      <c r="A1060" s="44">
        <v>24</v>
      </c>
      <c r="B1060" s="45"/>
      <c r="C1060" s="55">
        <f t="shared" ref="C1060:E1060" si="715">+C911*$K$3</f>
        <v>6367.9000000000005</v>
      </c>
      <c r="D1060" s="55">
        <f t="shared" si="715"/>
        <v>4108.5</v>
      </c>
      <c r="E1060" s="55">
        <f t="shared" si="715"/>
        <v>0</v>
      </c>
      <c r="F1060" s="55">
        <f t="shared" ref="F1060:G1060" si="716">+F386*$K$3</f>
        <v>55.594000000000001</v>
      </c>
      <c r="G1060" s="55">
        <f t="shared" si="716"/>
        <v>0</v>
      </c>
    </row>
    <row r="1061" spans="1:7" ht="14" hidden="1" x14ac:dyDescent="0.15">
      <c r="A1061" s="44">
        <v>25</v>
      </c>
      <c r="B1061" s="45"/>
      <c r="C1061" s="55">
        <f t="shared" ref="C1061:E1061" si="717">+C912*$K$3</f>
        <v>6460.5750000000007</v>
      </c>
      <c r="D1061" s="55">
        <f t="shared" si="717"/>
        <v>4168.4500000000007</v>
      </c>
      <c r="E1061" s="55">
        <f t="shared" si="717"/>
        <v>0</v>
      </c>
      <c r="F1061" s="55">
        <f t="shared" ref="F1061:G1061" si="718">+F387*$K$3</f>
        <v>56.697666666666677</v>
      </c>
      <c r="G1061" s="55">
        <f t="shared" si="718"/>
        <v>0</v>
      </c>
    </row>
    <row r="1062" spans="1:7" ht="14" hidden="1" x14ac:dyDescent="0.15">
      <c r="A1062" s="44">
        <v>26</v>
      </c>
      <c r="B1062" s="45"/>
      <c r="C1062" s="55">
        <f t="shared" ref="C1062:E1062" si="719">+C913*$K$3</f>
        <v>6593.9500000000007</v>
      </c>
      <c r="D1062" s="55">
        <f t="shared" si="719"/>
        <v>4254.5250000000005</v>
      </c>
      <c r="E1062" s="55">
        <f t="shared" si="719"/>
        <v>0</v>
      </c>
      <c r="F1062" s="55">
        <f t="shared" ref="F1062:G1062" si="720">+F388*$K$3</f>
        <v>57.775666666666673</v>
      </c>
      <c r="G1062" s="55">
        <f t="shared" si="720"/>
        <v>0</v>
      </c>
    </row>
    <row r="1063" spans="1:7" ht="14" hidden="1" x14ac:dyDescent="0.15">
      <c r="A1063" s="44">
        <v>27</v>
      </c>
      <c r="B1063" s="45"/>
      <c r="C1063" s="55">
        <f t="shared" ref="C1063:E1063" si="721">+C914*$K$3</f>
        <v>6732.0000000000009</v>
      </c>
      <c r="D1063" s="55">
        <f t="shared" si="721"/>
        <v>4343.625</v>
      </c>
      <c r="E1063" s="55">
        <f t="shared" si="721"/>
        <v>0</v>
      </c>
      <c r="F1063" s="55">
        <f t="shared" ref="F1063:G1063" si="722">+F389*$K$3</f>
        <v>58.930666666666674</v>
      </c>
      <c r="G1063" s="55">
        <f t="shared" si="722"/>
        <v>0</v>
      </c>
    </row>
    <row r="1064" spans="1:7" ht="14" hidden="1" x14ac:dyDescent="0.15">
      <c r="A1064" s="44">
        <v>28</v>
      </c>
      <c r="B1064" s="45"/>
      <c r="C1064" s="55">
        <f t="shared" ref="C1064:E1064" si="723">+C915*$K$3</f>
        <v>6875.55</v>
      </c>
      <c r="D1064" s="55">
        <f t="shared" si="723"/>
        <v>4436.0250000000005</v>
      </c>
      <c r="E1064" s="55">
        <f t="shared" si="723"/>
        <v>0</v>
      </c>
      <c r="F1064" s="55">
        <f t="shared" ref="F1064:G1064" si="724">+F390*$K$3</f>
        <v>60.162666666666674</v>
      </c>
      <c r="G1064" s="55">
        <f t="shared" si="724"/>
        <v>0</v>
      </c>
    </row>
    <row r="1065" spans="1:7" ht="14" hidden="1" x14ac:dyDescent="0.15">
      <c r="A1065" s="44">
        <v>29</v>
      </c>
      <c r="B1065" s="45"/>
      <c r="C1065" s="55">
        <f t="shared" ref="C1065:E1065" si="725">+C916*$K$3</f>
        <v>7024.6</v>
      </c>
      <c r="D1065" s="55">
        <f t="shared" si="725"/>
        <v>4532.2750000000005</v>
      </c>
      <c r="E1065" s="55">
        <f t="shared" si="725"/>
        <v>0</v>
      </c>
      <c r="F1065" s="55">
        <f t="shared" ref="F1065:G1065" si="726">+F391*$K$3</f>
        <v>61.420333333333339</v>
      </c>
      <c r="G1065" s="55">
        <f t="shared" si="726"/>
        <v>0</v>
      </c>
    </row>
    <row r="1066" spans="1:7" ht="14" hidden="1" x14ac:dyDescent="0.15">
      <c r="A1066" s="44">
        <v>30</v>
      </c>
      <c r="B1066" s="45"/>
      <c r="C1066" s="55">
        <f t="shared" ref="C1066:E1066" si="727">+C917*$K$3</f>
        <v>7177.2250000000004</v>
      </c>
      <c r="D1066" s="55">
        <f t="shared" si="727"/>
        <v>4631.2750000000005</v>
      </c>
      <c r="E1066" s="55">
        <f t="shared" si="727"/>
        <v>0</v>
      </c>
      <c r="F1066" s="55">
        <f t="shared" ref="F1066:G1066" si="728">+F392*$K$3</f>
        <v>62.806333333333342</v>
      </c>
      <c r="G1066" s="55">
        <f t="shared" si="728"/>
        <v>0</v>
      </c>
    </row>
    <row r="1067" spans="1:7" ht="14" hidden="1" x14ac:dyDescent="0.15">
      <c r="A1067" s="44">
        <v>31</v>
      </c>
      <c r="B1067" s="45"/>
      <c r="C1067" s="55">
        <f t="shared" ref="C1067:E1067" si="729">+C918*$K$3</f>
        <v>7335.9000000000005</v>
      </c>
      <c r="D1067" s="55">
        <f t="shared" si="729"/>
        <v>4733.0250000000005</v>
      </c>
      <c r="E1067" s="55">
        <f t="shared" si="729"/>
        <v>0</v>
      </c>
      <c r="F1067" s="55">
        <f t="shared" ref="F1067:G1067" si="730">+F393*$K$3</f>
        <v>64.115333333333339</v>
      </c>
      <c r="G1067" s="55">
        <f t="shared" si="730"/>
        <v>0</v>
      </c>
    </row>
    <row r="1068" spans="1:7" ht="14" hidden="1" x14ac:dyDescent="0.15">
      <c r="A1068" s="44">
        <v>32</v>
      </c>
      <c r="B1068" s="45"/>
      <c r="C1068" s="55">
        <f t="shared" ref="C1068:E1068" si="731">+C919*$K$3</f>
        <v>7498.9750000000004</v>
      </c>
      <c r="D1068" s="55">
        <f t="shared" si="731"/>
        <v>4838.3500000000004</v>
      </c>
      <c r="E1068" s="55">
        <f t="shared" si="731"/>
        <v>0</v>
      </c>
      <c r="F1068" s="55">
        <f t="shared" ref="F1068:G1068" si="732">+F394*$K$3</f>
        <v>65.552666666666667</v>
      </c>
      <c r="G1068" s="55">
        <f t="shared" si="732"/>
        <v>0</v>
      </c>
    </row>
    <row r="1069" spans="1:7" ht="14" hidden="1" x14ac:dyDescent="0.15">
      <c r="A1069" s="44">
        <v>33</v>
      </c>
      <c r="B1069" s="45"/>
      <c r="C1069" s="55">
        <f t="shared" ref="C1069:E1069" si="733">+C920*$K$3</f>
        <v>7668.1</v>
      </c>
      <c r="D1069" s="55">
        <f t="shared" si="733"/>
        <v>4947.25</v>
      </c>
      <c r="E1069" s="55">
        <f t="shared" si="733"/>
        <v>0</v>
      </c>
      <c r="F1069" s="55">
        <f t="shared" ref="F1069:G1069" si="734">+F395*$K$3</f>
        <v>67.041333333333341</v>
      </c>
      <c r="G1069" s="55">
        <f t="shared" si="734"/>
        <v>0</v>
      </c>
    </row>
    <row r="1070" spans="1:7" ht="14" hidden="1" x14ac:dyDescent="0.15">
      <c r="A1070" s="44">
        <v>34</v>
      </c>
      <c r="B1070" s="45"/>
      <c r="C1070" s="55">
        <f t="shared" ref="C1070:E1070" si="735">+C921*$K$3</f>
        <v>7841.35</v>
      </c>
      <c r="D1070" s="55">
        <f t="shared" si="735"/>
        <v>5059.4500000000007</v>
      </c>
      <c r="E1070" s="55">
        <f t="shared" si="735"/>
        <v>0</v>
      </c>
      <c r="F1070" s="55">
        <f t="shared" ref="F1070:G1070" si="736">+F396*$K$3</f>
        <v>68.581333333333347</v>
      </c>
      <c r="G1070" s="55">
        <f t="shared" si="736"/>
        <v>0</v>
      </c>
    </row>
    <row r="1071" spans="1:7" ht="14" hidden="1" x14ac:dyDescent="0.15">
      <c r="A1071" s="44">
        <v>35</v>
      </c>
      <c r="B1071" s="45"/>
      <c r="C1071" s="55">
        <f t="shared" ref="C1071:E1071" si="737">+C922*$K$3</f>
        <v>8019.8250000000007</v>
      </c>
      <c r="D1071" s="55">
        <f t="shared" si="737"/>
        <v>5174.4000000000005</v>
      </c>
      <c r="E1071" s="55">
        <f t="shared" si="737"/>
        <v>0</v>
      </c>
      <c r="F1071" s="55">
        <f t="shared" ref="F1071:G1071" si="738">+F397*$K$3</f>
        <v>70.172666666666672</v>
      </c>
      <c r="G1071" s="55">
        <f t="shared" si="738"/>
        <v>0</v>
      </c>
    </row>
    <row r="1072" spans="1:7" ht="14" hidden="1" x14ac:dyDescent="0.15">
      <c r="A1072" s="44">
        <v>36</v>
      </c>
      <c r="B1072" s="45"/>
      <c r="C1072" s="55">
        <f t="shared" ref="C1072:E1072" si="739">+C923*$K$3</f>
        <v>8203.5250000000015</v>
      </c>
      <c r="D1072" s="55">
        <f t="shared" si="739"/>
        <v>5292.6500000000005</v>
      </c>
      <c r="E1072" s="55">
        <f t="shared" si="739"/>
        <v>0</v>
      </c>
      <c r="F1072" s="55">
        <f t="shared" ref="F1072:G1072" si="740">+F398*$K$3</f>
        <v>71.789666666666676</v>
      </c>
      <c r="G1072" s="55">
        <f t="shared" si="740"/>
        <v>0</v>
      </c>
    </row>
    <row r="1073" spans="1:7" ht="14" hidden="1" x14ac:dyDescent="0.15">
      <c r="A1073" s="44">
        <v>37</v>
      </c>
      <c r="B1073" s="45"/>
      <c r="C1073" s="55">
        <f t="shared" ref="C1073:E1073" si="741">+C924*$K$3</f>
        <v>8391.625</v>
      </c>
      <c r="D1073" s="55">
        <f t="shared" si="741"/>
        <v>5414.2000000000007</v>
      </c>
      <c r="E1073" s="55">
        <f t="shared" si="741"/>
        <v>0</v>
      </c>
      <c r="F1073" s="55">
        <f t="shared" ref="F1073:G1073" si="742">+F399*$K$3</f>
        <v>73.509333333333345</v>
      </c>
      <c r="G1073" s="55">
        <f t="shared" si="742"/>
        <v>0</v>
      </c>
    </row>
    <row r="1074" spans="1:7" ht="14" hidden="1" x14ac:dyDescent="0.15">
      <c r="A1074" s="44">
        <v>38</v>
      </c>
      <c r="B1074" s="45"/>
      <c r="C1074" s="55">
        <f t="shared" ref="C1074:E1074" si="743">+C925*$K$3</f>
        <v>8584.4000000000015</v>
      </c>
      <c r="D1074" s="55">
        <f t="shared" si="743"/>
        <v>5539.05</v>
      </c>
      <c r="E1074" s="55">
        <f t="shared" si="743"/>
        <v>0</v>
      </c>
      <c r="F1074" s="55">
        <f t="shared" ref="F1074:G1074" si="744">+F400*$K$3</f>
        <v>75.306000000000012</v>
      </c>
      <c r="G1074" s="55">
        <f t="shared" si="744"/>
        <v>0</v>
      </c>
    </row>
    <row r="1075" spans="1:7" ht="14" hidden="1" x14ac:dyDescent="0.15">
      <c r="A1075" s="44">
        <v>39</v>
      </c>
      <c r="B1075" s="45"/>
      <c r="C1075" s="55">
        <f t="shared" ref="C1075:E1075" si="745">+C926*$K$3</f>
        <v>8783.7750000000015</v>
      </c>
      <c r="D1075" s="55">
        <f t="shared" si="745"/>
        <v>5666.6500000000005</v>
      </c>
      <c r="E1075" s="55">
        <f t="shared" si="745"/>
        <v>0</v>
      </c>
      <c r="F1075" s="55">
        <f t="shared" ref="F1075:G1075" si="746">+F401*$K$3</f>
        <v>77.077000000000012</v>
      </c>
      <c r="G1075" s="55">
        <f t="shared" si="746"/>
        <v>0</v>
      </c>
    </row>
    <row r="1076" spans="1:7" ht="14" hidden="1" x14ac:dyDescent="0.15">
      <c r="A1076" s="44">
        <v>40</v>
      </c>
      <c r="B1076" s="45"/>
      <c r="C1076" s="55">
        <f t="shared" ref="C1076:E1076" si="747">+C927*$K$3</f>
        <v>8986.7250000000004</v>
      </c>
      <c r="D1076" s="55">
        <f t="shared" si="747"/>
        <v>5797.8250000000007</v>
      </c>
      <c r="E1076" s="55">
        <f t="shared" si="747"/>
        <v>0</v>
      </c>
      <c r="F1076" s="55">
        <f t="shared" ref="F1076:G1076" si="748">+F402*$K$3</f>
        <v>78.925000000000011</v>
      </c>
      <c r="G1076" s="55">
        <f t="shared" si="748"/>
        <v>0</v>
      </c>
    </row>
    <row r="1077" spans="1:7" ht="14" hidden="1" x14ac:dyDescent="0.15">
      <c r="A1077" s="44">
        <v>41</v>
      </c>
      <c r="B1077" s="45"/>
      <c r="C1077" s="55">
        <f t="shared" ref="C1077:E1077" si="749">+C928*$K$3</f>
        <v>9195.4500000000007</v>
      </c>
      <c r="D1077" s="55">
        <f t="shared" si="749"/>
        <v>5932.5750000000007</v>
      </c>
      <c r="E1077" s="55">
        <f t="shared" si="749"/>
        <v>0</v>
      </c>
      <c r="F1077" s="55">
        <f t="shared" ref="F1077:G1077" si="750">+F403*$K$3</f>
        <v>80.875666666666675</v>
      </c>
      <c r="G1077" s="55">
        <f t="shared" si="750"/>
        <v>0</v>
      </c>
    </row>
    <row r="1078" spans="1:7" ht="14" hidden="1" x14ac:dyDescent="0.15">
      <c r="A1078" s="44">
        <v>42</v>
      </c>
      <c r="B1078" s="45"/>
      <c r="C1078" s="55">
        <f t="shared" ref="C1078:E1078" si="751">+C929*$K$3</f>
        <v>9408.3000000000011</v>
      </c>
      <c r="D1078" s="55">
        <f t="shared" si="751"/>
        <v>6070.35</v>
      </c>
      <c r="E1078" s="55">
        <f t="shared" si="751"/>
        <v>0</v>
      </c>
      <c r="F1078" s="55">
        <f t="shared" ref="F1078:G1078" si="752">+F404*$K$3</f>
        <v>82.800666666666686</v>
      </c>
      <c r="G1078" s="55">
        <f t="shared" si="752"/>
        <v>0</v>
      </c>
    </row>
    <row r="1079" spans="1:7" ht="14" hidden="1" x14ac:dyDescent="0.15">
      <c r="A1079" s="44">
        <v>43</v>
      </c>
      <c r="B1079" s="45"/>
      <c r="C1079" s="55">
        <f t="shared" ref="C1079:E1079" si="753">+C930*$K$3</f>
        <v>9626.1</v>
      </c>
      <c r="D1079" s="55">
        <f t="shared" si="753"/>
        <v>6210.6</v>
      </c>
      <c r="E1079" s="55">
        <f t="shared" si="753"/>
        <v>0</v>
      </c>
      <c r="F1079" s="55">
        <f t="shared" ref="F1079:G1079" si="754">+F405*$K$3</f>
        <v>84.777000000000015</v>
      </c>
      <c r="G1079" s="55">
        <f t="shared" si="754"/>
        <v>0</v>
      </c>
    </row>
    <row r="1080" spans="1:7" ht="14" hidden="1" x14ac:dyDescent="0.15">
      <c r="A1080" s="44">
        <v>44</v>
      </c>
      <c r="B1080" s="45"/>
      <c r="C1080" s="55">
        <f t="shared" ref="C1080:E1080" si="755">+C931*$K$3</f>
        <v>9849.4000000000015</v>
      </c>
      <c r="D1080" s="55">
        <f t="shared" si="755"/>
        <v>6355.2500000000009</v>
      </c>
      <c r="E1080" s="55">
        <f t="shared" si="755"/>
        <v>0</v>
      </c>
      <c r="F1080" s="55">
        <f t="shared" ref="F1080:G1080" si="756">+F406*$K$3</f>
        <v>86.881666666666675</v>
      </c>
      <c r="G1080" s="55">
        <f t="shared" si="756"/>
        <v>0</v>
      </c>
    </row>
    <row r="1081" spans="1:7" ht="14" hidden="1" x14ac:dyDescent="0.15">
      <c r="A1081" s="44">
        <v>45</v>
      </c>
      <c r="B1081" s="45"/>
      <c r="C1081" s="55">
        <f t="shared" ref="C1081:E1081" si="757">+C932*$K$3</f>
        <v>10078.75</v>
      </c>
      <c r="D1081" s="55">
        <f t="shared" si="757"/>
        <v>6501.8250000000007</v>
      </c>
      <c r="E1081" s="55">
        <f t="shared" si="757"/>
        <v>0</v>
      </c>
      <c r="F1081" s="55">
        <f t="shared" ref="F1081:G1081" si="758">+F407*$K$3</f>
        <v>88.960666666666683</v>
      </c>
      <c r="G1081" s="55">
        <f t="shared" si="758"/>
        <v>0</v>
      </c>
    </row>
    <row r="1082" spans="1:7" ht="14" hidden="1" x14ac:dyDescent="0.15">
      <c r="A1082" s="44">
        <v>46</v>
      </c>
      <c r="B1082" s="45"/>
      <c r="C1082" s="55">
        <f t="shared" ref="C1082:E1082" si="759">+C933*$K$3</f>
        <v>10311.675000000001</v>
      </c>
      <c r="D1082" s="55">
        <f t="shared" si="759"/>
        <v>6652.8</v>
      </c>
      <c r="E1082" s="55">
        <f t="shared" si="759"/>
        <v>0</v>
      </c>
      <c r="F1082" s="55">
        <f t="shared" ref="F1082:G1082" si="760">+F408*$K$3</f>
        <v>91.168000000000021</v>
      </c>
      <c r="G1082" s="55">
        <f t="shared" si="760"/>
        <v>0</v>
      </c>
    </row>
    <row r="1083" spans="1:7" ht="14" hidden="1" x14ac:dyDescent="0.15">
      <c r="A1083" s="44">
        <v>47</v>
      </c>
      <c r="B1083" s="45"/>
      <c r="C1083" s="55">
        <f t="shared" ref="C1083:E1083" si="761">+C934*$K$3</f>
        <v>10550.1</v>
      </c>
      <c r="D1083" s="55">
        <f t="shared" si="761"/>
        <v>6806.8</v>
      </c>
      <c r="E1083" s="55">
        <f t="shared" si="761"/>
        <v>0</v>
      </c>
      <c r="F1083" s="55">
        <f t="shared" ref="F1083:G1083" si="762">+F409*$K$3</f>
        <v>93.375333333333344</v>
      </c>
      <c r="G1083" s="55">
        <f t="shared" si="762"/>
        <v>0</v>
      </c>
    </row>
    <row r="1084" spans="1:7" ht="14" hidden="1" x14ac:dyDescent="0.15">
      <c r="A1084" s="44">
        <v>48</v>
      </c>
      <c r="B1084" s="45"/>
      <c r="C1084" s="55">
        <f t="shared" ref="C1084:E1084" si="763">+C935*$K$3</f>
        <v>10793.2</v>
      </c>
      <c r="D1084" s="55">
        <f t="shared" si="763"/>
        <v>6963.8250000000007</v>
      </c>
      <c r="E1084" s="55">
        <f t="shared" si="763"/>
        <v>0</v>
      </c>
      <c r="F1084" s="55">
        <f t="shared" ref="F1084:G1084" si="764">+F410*$K$3</f>
        <v>95.659666666666681</v>
      </c>
      <c r="G1084" s="55">
        <f t="shared" si="764"/>
        <v>0</v>
      </c>
    </row>
    <row r="1085" spans="1:7" ht="14" hidden="1" x14ac:dyDescent="0.15">
      <c r="A1085" s="44">
        <v>49</v>
      </c>
      <c r="B1085" s="45"/>
      <c r="C1085" s="55">
        <f t="shared" ref="C1085:E1085" si="765">+C936*$K$3</f>
        <v>11041.800000000001</v>
      </c>
      <c r="D1085" s="55">
        <f t="shared" si="765"/>
        <v>7123.6</v>
      </c>
      <c r="E1085" s="55">
        <f t="shared" si="765"/>
        <v>0</v>
      </c>
      <c r="F1085" s="55">
        <f t="shared" ref="F1085:G1085" si="766">+F411*$K$3</f>
        <v>97.995333333333349</v>
      </c>
      <c r="G1085" s="55">
        <f t="shared" si="766"/>
        <v>0</v>
      </c>
    </row>
    <row r="1086" spans="1:7" ht="14" hidden="1" x14ac:dyDescent="0.15">
      <c r="A1086" s="44">
        <v>50</v>
      </c>
      <c r="B1086" s="45"/>
      <c r="C1086" s="55">
        <f t="shared" ref="C1086:E1086" si="767">+C937*$K$3</f>
        <v>11295.35</v>
      </c>
      <c r="D1086" s="55">
        <f t="shared" si="767"/>
        <v>7287.7750000000005</v>
      </c>
      <c r="E1086" s="55">
        <f t="shared" si="767"/>
        <v>0</v>
      </c>
      <c r="F1086" s="55">
        <f t="shared" ref="F1086:G1086" si="768">+F412*$K$3</f>
        <v>100.40800000000002</v>
      </c>
      <c r="G1086" s="55">
        <f t="shared" si="768"/>
        <v>0</v>
      </c>
    </row>
    <row r="1087" spans="1:7" ht="14" hidden="1" x14ac:dyDescent="0.15">
      <c r="A1087" s="44">
        <v>51</v>
      </c>
      <c r="B1087" s="45"/>
      <c r="C1087" s="55">
        <f t="shared" ref="C1087:E1087" si="769">+C938*$K$3</f>
        <v>11553.025000000001</v>
      </c>
      <c r="D1087" s="55">
        <f t="shared" si="769"/>
        <v>7454.1500000000005</v>
      </c>
      <c r="E1087" s="55">
        <f t="shared" si="769"/>
        <v>0</v>
      </c>
      <c r="F1087" s="55">
        <f t="shared" ref="F1087:G1087" si="770">+F413*$K$3</f>
        <v>102.79500000000002</v>
      </c>
      <c r="G1087" s="55">
        <f t="shared" si="770"/>
        <v>0</v>
      </c>
    </row>
    <row r="1088" spans="1:7" ht="14" hidden="1" x14ac:dyDescent="0.15">
      <c r="A1088" s="44">
        <v>52</v>
      </c>
      <c r="B1088" s="45"/>
      <c r="C1088" s="55">
        <f t="shared" ref="C1088:E1088" si="771">+C939*$K$3</f>
        <v>11816.2</v>
      </c>
      <c r="D1088" s="55">
        <f t="shared" si="771"/>
        <v>7623.8250000000007</v>
      </c>
      <c r="E1088" s="55">
        <f t="shared" si="771"/>
        <v>0</v>
      </c>
      <c r="F1088" s="55">
        <f t="shared" ref="F1088:G1088" si="772">+F414*$K$3</f>
        <v>105.28466666666668</v>
      </c>
      <c r="G1088" s="55">
        <f t="shared" si="772"/>
        <v>0</v>
      </c>
    </row>
    <row r="1089" spans="1:7" ht="14" hidden="1" x14ac:dyDescent="0.15">
      <c r="A1089" s="44">
        <v>53</v>
      </c>
      <c r="B1089" s="45"/>
      <c r="C1089" s="55">
        <f t="shared" ref="C1089:E1089" si="773">+C940*$K$3</f>
        <v>12084.6</v>
      </c>
      <c r="D1089" s="55">
        <f t="shared" si="773"/>
        <v>7796.2500000000009</v>
      </c>
      <c r="E1089" s="55">
        <f t="shared" si="773"/>
        <v>0</v>
      </c>
      <c r="F1089" s="55">
        <f t="shared" ref="F1089:G1089" si="774">+F415*$K$3</f>
        <v>107.82566666666668</v>
      </c>
      <c r="G1089" s="55">
        <f t="shared" si="774"/>
        <v>0</v>
      </c>
    </row>
    <row r="1090" spans="1:7" ht="14" hidden="1" x14ac:dyDescent="0.15">
      <c r="A1090" s="44">
        <v>54</v>
      </c>
      <c r="B1090" s="47"/>
      <c r="C1090" s="55">
        <f t="shared" ref="C1090:E1090" si="775">+C941*$K$3</f>
        <v>12358.225</v>
      </c>
      <c r="D1090" s="55">
        <f t="shared" si="775"/>
        <v>7973.35</v>
      </c>
      <c r="E1090" s="55">
        <f t="shared" si="775"/>
        <v>0</v>
      </c>
      <c r="F1090" s="55">
        <f t="shared" ref="F1090:G1090" si="776">+F416*$K$3</f>
        <v>110.44366666666667</v>
      </c>
      <c r="G1090" s="55">
        <f t="shared" si="776"/>
        <v>0</v>
      </c>
    </row>
    <row r="1091" spans="1:7" ht="14" hidden="1" x14ac:dyDescent="0.15">
      <c r="A1091" s="44">
        <v>55</v>
      </c>
      <c r="B1091" s="47"/>
      <c r="C1091" s="55">
        <f t="shared" ref="C1091:E1091" si="777">+C942*$K$3</f>
        <v>12636.250000000002</v>
      </c>
      <c r="D1091" s="55">
        <f t="shared" si="777"/>
        <v>8153.2000000000007</v>
      </c>
      <c r="E1091" s="55">
        <f t="shared" si="777"/>
        <v>0</v>
      </c>
      <c r="F1091" s="55">
        <f t="shared" ref="F1091:G1091" si="778">+F417*$K$3</f>
        <v>113.06166666666667</v>
      </c>
      <c r="G1091" s="55">
        <f t="shared" si="778"/>
        <v>0</v>
      </c>
    </row>
    <row r="1092" spans="1:7" ht="14" hidden="1" x14ac:dyDescent="0.15">
      <c r="A1092" s="44">
        <v>56</v>
      </c>
      <c r="B1092" s="47"/>
      <c r="C1092" s="55">
        <f t="shared" ref="C1092:E1092" si="779">+C943*$K$3</f>
        <v>12918.95</v>
      </c>
      <c r="D1092" s="55">
        <f t="shared" si="779"/>
        <v>8335.25</v>
      </c>
      <c r="E1092" s="55">
        <f t="shared" si="779"/>
        <v>0</v>
      </c>
      <c r="F1092" s="55">
        <f t="shared" ref="F1092:G1092" si="780">+F418*$K$3</f>
        <v>115.70533333333334</v>
      </c>
      <c r="G1092" s="55">
        <f t="shared" si="780"/>
        <v>0</v>
      </c>
    </row>
    <row r="1093" spans="1:7" ht="14" hidden="1" x14ac:dyDescent="0.15">
      <c r="A1093" s="44">
        <v>57</v>
      </c>
      <c r="B1093" s="47"/>
      <c r="C1093" s="55">
        <f t="shared" ref="C1093:E1093" si="781">+C944*$K$3</f>
        <v>13207.7</v>
      </c>
      <c r="D1093" s="55">
        <f t="shared" si="781"/>
        <v>8521.7000000000007</v>
      </c>
      <c r="E1093" s="55">
        <f t="shared" si="781"/>
        <v>0</v>
      </c>
      <c r="F1093" s="55">
        <f t="shared" ref="F1093:G1093" si="782">+F419*$K$3</f>
        <v>118.55433333333335</v>
      </c>
      <c r="G1093" s="55">
        <f t="shared" si="782"/>
        <v>0</v>
      </c>
    </row>
    <row r="1094" spans="1:7" ht="14" hidden="1" x14ac:dyDescent="0.15">
      <c r="A1094" s="44">
        <v>58</v>
      </c>
      <c r="B1094" s="47"/>
      <c r="C1094" s="55">
        <f t="shared" ref="C1094:E1094" si="783">+C945*$K$3</f>
        <v>13500.85</v>
      </c>
      <c r="D1094" s="55">
        <f t="shared" si="783"/>
        <v>8710.0750000000007</v>
      </c>
      <c r="E1094" s="55">
        <f t="shared" si="783"/>
        <v>0</v>
      </c>
      <c r="F1094" s="55">
        <f t="shared" ref="F1094:G1094" si="784">+F420*$K$3</f>
        <v>121.32633333333334</v>
      </c>
      <c r="G1094" s="55">
        <f t="shared" si="784"/>
        <v>0</v>
      </c>
    </row>
    <row r="1095" spans="1:7" ht="14" hidden="1" x14ac:dyDescent="0.15">
      <c r="A1095" s="44">
        <v>59</v>
      </c>
      <c r="B1095" s="47"/>
      <c r="C1095" s="55">
        <f t="shared" ref="C1095:E1095" si="785">+C946*$K$3</f>
        <v>13798.675000000001</v>
      </c>
      <c r="D1095" s="55">
        <f t="shared" si="785"/>
        <v>8902.5750000000007</v>
      </c>
      <c r="E1095" s="55">
        <f t="shared" si="785"/>
        <v>0</v>
      </c>
      <c r="F1095" s="55">
        <f t="shared" ref="F1095:G1095" si="786">+F421*$K$3</f>
        <v>124.22666666666669</v>
      </c>
      <c r="G1095" s="55">
        <f t="shared" si="786"/>
        <v>0</v>
      </c>
    </row>
    <row r="1096" spans="1:7" ht="14" hidden="1" x14ac:dyDescent="0.15">
      <c r="A1096" s="44">
        <v>60</v>
      </c>
      <c r="B1096" s="47"/>
      <c r="C1096" s="55">
        <f t="shared" ref="C1096:E1096" si="787">+C947*$K$3</f>
        <v>14102.000000000002</v>
      </c>
      <c r="D1096" s="55">
        <f t="shared" si="787"/>
        <v>9098.6500000000015</v>
      </c>
      <c r="E1096" s="55">
        <f t="shared" si="787"/>
        <v>0</v>
      </c>
      <c r="F1096" s="55">
        <f t="shared" ref="F1096:G1096" si="788">+F422*$K$3</f>
        <v>139.31866666666667</v>
      </c>
      <c r="G1096" s="55">
        <f t="shared" si="788"/>
        <v>0</v>
      </c>
    </row>
    <row r="1097" spans="1:7" ht="14" hidden="1" x14ac:dyDescent="0.15">
      <c r="A1097" s="44">
        <v>61</v>
      </c>
      <c r="B1097" s="47"/>
      <c r="C1097" s="55">
        <f t="shared" ref="C1097:E1097" si="789">+C948*$K$3</f>
        <v>15692.875000000002</v>
      </c>
      <c r="D1097" s="55">
        <f t="shared" si="789"/>
        <v>10124.950000000001</v>
      </c>
      <c r="E1097" s="55">
        <f t="shared" si="789"/>
        <v>0</v>
      </c>
      <c r="F1097" s="55">
        <f t="shared" ref="F1097:G1097" si="790">+F423*$K$3</f>
        <v>155.74533333333335</v>
      </c>
      <c r="G1097" s="55">
        <f t="shared" si="790"/>
        <v>0</v>
      </c>
    </row>
    <row r="1098" spans="1:7" ht="14" hidden="1" x14ac:dyDescent="0.15">
      <c r="A1098" s="44">
        <v>62</v>
      </c>
      <c r="B1098" s="47"/>
      <c r="C1098" s="55">
        <f t="shared" ref="C1098:E1098" si="791">+C949*$K$3</f>
        <v>17408.600000000002</v>
      </c>
      <c r="D1098" s="55">
        <f t="shared" si="791"/>
        <v>11231.550000000001</v>
      </c>
      <c r="E1098" s="55">
        <f t="shared" si="791"/>
        <v>0</v>
      </c>
      <c r="F1098" s="55">
        <f t="shared" ref="F1098:G1098" si="792">+F424*$K$3</f>
        <v>173.40400000000002</v>
      </c>
      <c r="G1098" s="55">
        <f t="shared" si="792"/>
        <v>0</v>
      </c>
    </row>
    <row r="1099" spans="1:7" ht="14" hidden="1" x14ac:dyDescent="0.15">
      <c r="A1099" s="44">
        <v>63</v>
      </c>
      <c r="B1099" s="47"/>
      <c r="C1099" s="55">
        <f t="shared" ref="C1099:E1099" si="793">+C950*$K$3</f>
        <v>19249.45</v>
      </c>
      <c r="D1099" s="55">
        <f t="shared" si="793"/>
        <v>12419.000000000002</v>
      </c>
      <c r="E1099" s="55">
        <f t="shared" si="793"/>
        <v>0</v>
      </c>
      <c r="F1099" s="55">
        <f t="shared" ref="F1099:G1099" si="794">+F425*$K$3</f>
        <v>192.4486666666667</v>
      </c>
      <c r="G1099" s="55">
        <f t="shared" si="794"/>
        <v>0</v>
      </c>
    </row>
    <row r="1100" spans="1:7" ht="14" hidden="1" x14ac:dyDescent="0.15">
      <c r="A1100" s="44">
        <v>64</v>
      </c>
      <c r="B1100" s="47"/>
      <c r="C1100" s="55">
        <f t="shared" ref="C1100:E1100" si="795">+C951*$K$3</f>
        <v>21214.875</v>
      </c>
      <c r="D1100" s="55">
        <f t="shared" si="795"/>
        <v>13686.475</v>
      </c>
      <c r="E1100" s="55">
        <f t="shared" si="795"/>
        <v>0</v>
      </c>
      <c r="F1100" s="55">
        <f t="shared" ref="F1100:G1100" si="796">+F426*$K$3</f>
        <v>212.82800000000003</v>
      </c>
      <c r="G1100" s="55">
        <f t="shared" si="796"/>
        <v>0</v>
      </c>
    </row>
    <row r="1101" spans="1:7" ht="14" hidden="1" x14ac:dyDescent="0.15">
      <c r="A1101" s="44">
        <v>65</v>
      </c>
      <c r="B1101" s="47"/>
      <c r="C1101" s="55">
        <f t="shared" ref="C1101:E1101" si="797">+C952*$K$3</f>
        <v>23304.600000000002</v>
      </c>
      <c r="D1101" s="55">
        <f t="shared" si="797"/>
        <v>15035.625000000002</v>
      </c>
      <c r="E1101" s="55">
        <f t="shared" si="797"/>
        <v>0</v>
      </c>
      <c r="F1101" s="55">
        <f t="shared" ref="F1101:G1101" si="798">+F427*$K$3</f>
        <v>234.54200000000003</v>
      </c>
      <c r="G1101" s="55">
        <f t="shared" si="798"/>
        <v>0</v>
      </c>
    </row>
    <row r="1102" spans="1:7" ht="14" hidden="1" x14ac:dyDescent="0.15">
      <c r="A1102" s="44">
        <v>66</v>
      </c>
      <c r="B1102" s="47"/>
      <c r="C1102" s="55">
        <f t="shared" ref="C1102:E1102" si="799">+C953*$K$3</f>
        <v>25520.000000000004</v>
      </c>
      <c r="D1102" s="55">
        <f t="shared" si="799"/>
        <v>16464.525000000001</v>
      </c>
      <c r="E1102" s="55">
        <f t="shared" si="799"/>
        <v>0</v>
      </c>
      <c r="F1102" s="55">
        <f t="shared" ref="F1102:G1102" si="800">+F428*$K$3</f>
        <v>257.48800000000006</v>
      </c>
      <c r="G1102" s="55">
        <f t="shared" si="800"/>
        <v>0</v>
      </c>
    </row>
    <row r="1103" spans="1:7" ht="14" hidden="1" x14ac:dyDescent="0.15">
      <c r="A1103" s="44">
        <v>67</v>
      </c>
      <c r="B1103" s="47"/>
      <c r="C1103" s="55">
        <f t="shared" ref="C1103:E1103" si="801">+C954*$K$3</f>
        <v>27859.15</v>
      </c>
      <c r="D1103" s="55">
        <f t="shared" si="801"/>
        <v>17974</v>
      </c>
      <c r="E1103" s="55">
        <f t="shared" si="801"/>
        <v>0</v>
      </c>
      <c r="F1103" s="55">
        <f t="shared" ref="F1103:G1103" si="802">+F429*$K$3</f>
        <v>281.82</v>
      </c>
      <c r="G1103" s="55">
        <f t="shared" si="802"/>
        <v>0</v>
      </c>
    </row>
    <row r="1104" spans="1:7" ht="14" hidden="1" x14ac:dyDescent="0.15">
      <c r="A1104" s="44">
        <v>68</v>
      </c>
      <c r="B1104" s="47"/>
      <c r="C1104" s="55">
        <f t="shared" ref="C1104:E1104" si="803">+C955*$K$3</f>
        <v>30323.7</v>
      </c>
      <c r="D1104" s="55">
        <f t="shared" si="803"/>
        <v>19563.775000000001</v>
      </c>
      <c r="E1104" s="55">
        <f t="shared" si="803"/>
        <v>0</v>
      </c>
      <c r="F1104" s="55">
        <f t="shared" ref="F1104:G1104" si="804">+F430*$K$3</f>
        <v>307.48666666666674</v>
      </c>
      <c r="G1104" s="55">
        <f t="shared" si="804"/>
        <v>0</v>
      </c>
    </row>
    <row r="1105" spans="1:7" ht="14" hidden="1" x14ac:dyDescent="0.15">
      <c r="A1105" s="44">
        <v>69</v>
      </c>
      <c r="B1105" s="47"/>
      <c r="C1105" s="55">
        <f t="shared" ref="C1105:E1105" si="805">+C956*$K$3</f>
        <v>32912.550000000003</v>
      </c>
      <c r="D1105" s="55">
        <f t="shared" si="805"/>
        <v>21234.400000000001</v>
      </c>
      <c r="E1105" s="55">
        <f t="shared" si="805"/>
        <v>0</v>
      </c>
      <c r="F1105" s="55">
        <f t="shared" ref="F1105:G1105" si="806">+F431*$K$3</f>
        <v>334.43666666666672</v>
      </c>
      <c r="G1105" s="55">
        <f t="shared" si="806"/>
        <v>0</v>
      </c>
    </row>
    <row r="1106" spans="1:7" ht="14" hidden="1" x14ac:dyDescent="0.15">
      <c r="A1106" s="44">
        <v>70</v>
      </c>
      <c r="B1106" s="47"/>
      <c r="C1106" s="55">
        <f t="shared" ref="C1106:E1106" si="807">+C957*$K$3</f>
        <v>35626.525000000001</v>
      </c>
      <c r="D1106" s="55">
        <f t="shared" si="807"/>
        <v>22985.600000000002</v>
      </c>
      <c r="E1106" s="55">
        <f t="shared" si="807"/>
        <v>0</v>
      </c>
      <c r="F1106" s="55">
        <f t="shared" ref="F1106:G1106" si="808">+F432*$K$3</f>
        <v>362.74700000000007</v>
      </c>
      <c r="G1106" s="55">
        <f t="shared" si="808"/>
        <v>0</v>
      </c>
    </row>
    <row r="1107" spans="1:7" ht="14" hidden="1" x14ac:dyDescent="0.15">
      <c r="A1107" s="44">
        <v>71</v>
      </c>
      <c r="B1107" s="47"/>
      <c r="C1107" s="55">
        <f t="shared" ref="C1107:E1107" si="809">+C958*$K$3</f>
        <v>38465.625</v>
      </c>
      <c r="D1107" s="55">
        <f t="shared" si="809"/>
        <v>24816.550000000003</v>
      </c>
      <c r="E1107" s="55">
        <f t="shared" si="809"/>
        <v>0</v>
      </c>
      <c r="F1107" s="55">
        <f t="shared" ref="F1107:G1107" si="810">+F433*$K$3</f>
        <v>392.36633333333333</v>
      </c>
      <c r="G1107" s="55">
        <f t="shared" si="810"/>
        <v>0</v>
      </c>
    </row>
    <row r="1108" spans="1:7" ht="14" hidden="1" x14ac:dyDescent="0.15">
      <c r="A1108" s="44">
        <v>72</v>
      </c>
      <c r="B1108" s="47"/>
      <c r="C1108" s="55">
        <f t="shared" ref="C1108:E1108" si="811">+C959*$K$3</f>
        <v>41429.300000000003</v>
      </c>
      <c r="D1108" s="55">
        <f t="shared" si="811"/>
        <v>26728.9</v>
      </c>
      <c r="E1108" s="55">
        <f t="shared" si="811"/>
        <v>0</v>
      </c>
      <c r="F1108" s="55">
        <f t="shared" ref="F1108:G1108" si="812">+F434*$K$3</f>
        <v>423.29466666666673</v>
      </c>
      <c r="G1108" s="55">
        <f t="shared" si="812"/>
        <v>0</v>
      </c>
    </row>
    <row r="1109" spans="1:7" ht="14" hidden="1" x14ac:dyDescent="0.15">
      <c r="A1109" s="44">
        <v>73</v>
      </c>
      <c r="B1109" s="47"/>
      <c r="C1109" s="55">
        <f t="shared" ref="C1109:E1109" si="813">+C960*$K$3</f>
        <v>44518.375</v>
      </c>
      <c r="D1109" s="55">
        <f t="shared" si="813"/>
        <v>28721.550000000003</v>
      </c>
      <c r="E1109" s="55">
        <f t="shared" si="813"/>
        <v>0</v>
      </c>
      <c r="F1109" s="55">
        <f t="shared" ref="F1109:G1109" si="814">+F435*$K$3</f>
        <v>455.55766666666676</v>
      </c>
      <c r="G1109" s="55">
        <f t="shared" si="814"/>
        <v>0</v>
      </c>
    </row>
    <row r="1110" spans="1:7" ht="14" hidden="1" x14ac:dyDescent="0.15">
      <c r="A1110" s="44">
        <v>74</v>
      </c>
      <c r="B1110" s="47"/>
      <c r="C1110" s="55">
        <f t="shared" ref="C1110:E1110" si="815">+C961*$K$3</f>
        <v>47732.025000000001</v>
      </c>
      <c r="D1110" s="55">
        <f t="shared" si="815"/>
        <v>30794.775000000001</v>
      </c>
      <c r="E1110" s="55">
        <f t="shared" si="815"/>
        <v>0</v>
      </c>
      <c r="F1110" s="55">
        <f t="shared" ref="F1110:G1110" si="816">+F436*$K$3</f>
        <v>489.12966666666671</v>
      </c>
      <c r="G1110" s="55">
        <f t="shared" si="816"/>
        <v>0</v>
      </c>
    </row>
    <row r="1111" spans="1:7" ht="14" hidden="1" x14ac:dyDescent="0.15">
      <c r="A1111" s="44">
        <v>75</v>
      </c>
      <c r="B1111" s="47"/>
      <c r="C1111" s="55">
        <f t="shared" ref="C1111:E1111" si="817">+C962*$K$3</f>
        <v>51068.875000000007</v>
      </c>
      <c r="D1111" s="55">
        <f t="shared" si="817"/>
        <v>32948.025000000001</v>
      </c>
      <c r="E1111" s="55">
        <f t="shared" si="817"/>
        <v>0</v>
      </c>
      <c r="F1111" s="55">
        <f t="shared" ref="F1111:G1111" si="818">+F437*$K$3</f>
        <v>489.12966666666671</v>
      </c>
      <c r="G1111" s="55">
        <f t="shared" si="818"/>
        <v>0</v>
      </c>
    </row>
    <row r="1112" spans="1:7" ht="14" hidden="1" x14ac:dyDescent="0.15">
      <c r="A1112" s="44">
        <v>76</v>
      </c>
      <c r="B1112" s="47"/>
      <c r="C1112" s="55">
        <f t="shared" ref="C1112:E1112" si="819">+C963*$K$3</f>
        <v>51068.875000000007</v>
      </c>
      <c r="D1112" s="55">
        <f t="shared" si="819"/>
        <v>32948.025000000001</v>
      </c>
      <c r="E1112" s="55">
        <f t="shared" si="819"/>
        <v>0</v>
      </c>
      <c r="F1112" s="55">
        <f t="shared" ref="F1112:G1112" si="820">+F438*$K$3</f>
        <v>489.12966666666671</v>
      </c>
      <c r="G1112" s="55">
        <f t="shared" si="820"/>
        <v>0</v>
      </c>
    </row>
    <row r="1113" spans="1:7" ht="14" hidden="1" x14ac:dyDescent="0.15">
      <c r="A1113" s="44">
        <v>77</v>
      </c>
      <c r="B1113" s="47"/>
      <c r="C1113" s="55">
        <f t="shared" ref="C1113:E1113" si="821">+C964*$K$3</f>
        <v>51068.875000000007</v>
      </c>
      <c r="D1113" s="55">
        <f t="shared" si="821"/>
        <v>32948.025000000001</v>
      </c>
      <c r="E1113" s="55">
        <f t="shared" si="821"/>
        <v>0</v>
      </c>
      <c r="F1113" s="55">
        <f t="shared" ref="F1113:G1113" si="822">+F439*$K$3</f>
        <v>489.12966666666671</v>
      </c>
      <c r="G1113" s="55">
        <f t="shared" si="822"/>
        <v>0</v>
      </c>
    </row>
    <row r="1114" spans="1:7" ht="14" hidden="1" x14ac:dyDescent="0.15">
      <c r="A1114" s="44">
        <v>78</v>
      </c>
      <c r="B1114" s="47"/>
      <c r="C1114" s="55">
        <f t="shared" ref="C1114:E1114" si="823">+C965*$K$3</f>
        <v>51068.875000000007</v>
      </c>
      <c r="D1114" s="55">
        <f t="shared" si="823"/>
        <v>32948.025000000001</v>
      </c>
      <c r="E1114" s="55">
        <f t="shared" si="823"/>
        <v>0</v>
      </c>
      <c r="F1114" s="55">
        <f t="shared" ref="F1114:G1114" si="824">+F440*$K$3</f>
        <v>489.12966666666671</v>
      </c>
      <c r="G1114" s="55">
        <f t="shared" si="824"/>
        <v>0</v>
      </c>
    </row>
    <row r="1115" spans="1:7" ht="14" hidden="1" x14ac:dyDescent="0.15">
      <c r="A1115" s="44">
        <v>79</v>
      </c>
      <c r="B1115" s="47"/>
      <c r="C1115" s="55">
        <f t="shared" ref="C1115:E1115" si="825">+C966*$K$3</f>
        <v>51068.875000000007</v>
      </c>
      <c r="D1115" s="55">
        <f t="shared" si="825"/>
        <v>32948.025000000001</v>
      </c>
      <c r="E1115" s="55">
        <f t="shared" si="825"/>
        <v>0</v>
      </c>
      <c r="F1115" s="55">
        <f t="shared" ref="F1115:G1115" si="826">+F441*$K$3</f>
        <v>489.12966666666671</v>
      </c>
      <c r="G1115" s="55">
        <f t="shared" si="826"/>
        <v>0</v>
      </c>
    </row>
    <row r="1116" spans="1:7" ht="14" hidden="1" x14ac:dyDescent="0.15">
      <c r="A1116" s="44">
        <v>80</v>
      </c>
      <c r="B1116" s="47"/>
      <c r="C1116" s="55">
        <f t="shared" ref="C1116:E1116" si="827">+C967*$K$3</f>
        <v>51068.875000000007</v>
      </c>
      <c r="D1116" s="55">
        <f t="shared" si="827"/>
        <v>32948.025000000001</v>
      </c>
      <c r="E1116" s="55">
        <f t="shared" si="827"/>
        <v>0</v>
      </c>
      <c r="F1116" s="55">
        <f t="shared" ref="F1116:G1116" si="828">+F442*$K$3</f>
        <v>489.12966666666671</v>
      </c>
      <c r="G1116" s="55">
        <f t="shared" si="828"/>
        <v>0</v>
      </c>
    </row>
    <row r="1117" spans="1:7" ht="14" hidden="1" x14ac:dyDescent="0.15">
      <c r="A1117" s="44">
        <v>81</v>
      </c>
      <c r="B1117" s="47"/>
      <c r="C1117" s="55">
        <f t="shared" ref="C1117:E1117" si="829">+C968*$K$3</f>
        <v>51068.875000000007</v>
      </c>
      <c r="D1117" s="55">
        <f t="shared" si="829"/>
        <v>32948.025000000001</v>
      </c>
      <c r="E1117" s="55">
        <f t="shared" si="829"/>
        <v>0</v>
      </c>
      <c r="F1117" s="55">
        <f t="shared" ref="F1117:G1117" si="830">+F443*$K$3</f>
        <v>489.12966666666671</v>
      </c>
      <c r="G1117" s="55">
        <f t="shared" si="830"/>
        <v>0</v>
      </c>
    </row>
    <row r="1118" spans="1:7" ht="14" hidden="1" x14ac:dyDescent="0.15">
      <c r="A1118" s="44">
        <v>82</v>
      </c>
      <c r="B1118" s="47"/>
      <c r="C1118" s="55">
        <f t="shared" ref="C1118:E1118" si="831">+C969*$K$3</f>
        <v>51068.875000000007</v>
      </c>
      <c r="D1118" s="55">
        <f t="shared" si="831"/>
        <v>32948.025000000001</v>
      </c>
      <c r="E1118" s="55">
        <f t="shared" si="831"/>
        <v>0</v>
      </c>
      <c r="F1118" s="55">
        <f t="shared" ref="F1118:G1118" si="832">+F444*$K$3</f>
        <v>489.12966666666671</v>
      </c>
      <c r="G1118" s="55">
        <f t="shared" si="832"/>
        <v>0</v>
      </c>
    </row>
    <row r="1119" spans="1:7" ht="14" hidden="1" x14ac:dyDescent="0.15">
      <c r="A1119" s="44">
        <v>83</v>
      </c>
      <c r="B1119" s="47"/>
      <c r="C1119" s="55">
        <f t="shared" ref="C1119:E1119" si="833">+C970*$K$3</f>
        <v>51068.875000000007</v>
      </c>
      <c r="D1119" s="55">
        <f t="shared" si="833"/>
        <v>32948.025000000001</v>
      </c>
      <c r="E1119" s="55">
        <f t="shared" si="833"/>
        <v>0</v>
      </c>
      <c r="F1119" s="55">
        <f t="shared" ref="F1119:G1119" si="834">+F445*$K$3</f>
        <v>489.12966666666671</v>
      </c>
      <c r="G1119" s="55">
        <f t="shared" si="834"/>
        <v>0</v>
      </c>
    </row>
    <row r="1120" spans="1:7" ht="14" hidden="1" x14ac:dyDescent="0.15">
      <c r="A1120" s="44">
        <v>84</v>
      </c>
      <c r="B1120" s="47" t="s">
        <v>3</v>
      </c>
      <c r="C1120" s="55">
        <f t="shared" ref="C1120:E1120" si="835">+C971*$K$3</f>
        <v>51068.875000000007</v>
      </c>
      <c r="D1120" s="55">
        <f t="shared" si="835"/>
        <v>32948.025000000001</v>
      </c>
      <c r="E1120" s="55">
        <f t="shared" si="835"/>
        <v>0</v>
      </c>
      <c r="F1120" s="55">
        <f t="shared" ref="F1120:G1120" si="836">+F446*$K$3</f>
        <v>51.333333333333343</v>
      </c>
      <c r="G1120" s="55">
        <f t="shared" si="836"/>
        <v>0</v>
      </c>
    </row>
    <row r="1121" spans="1:17" ht="14" hidden="1" x14ac:dyDescent="0.15">
      <c r="A1121" s="44">
        <v>1</v>
      </c>
      <c r="B1121" s="47" t="s">
        <v>4</v>
      </c>
      <c r="C1121" s="55">
        <f t="shared" ref="C1121:E1121" si="837">+C972*$K$3</f>
        <v>2641.1000000000004</v>
      </c>
      <c r="D1121" s="55">
        <f t="shared" si="837"/>
        <v>1703.9</v>
      </c>
      <c r="E1121" s="55">
        <f t="shared" si="837"/>
        <v>0</v>
      </c>
      <c r="F1121" s="55">
        <f t="shared" ref="F1121:G1121" si="838">+F447*$K$3</f>
        <v>87.26666666666668</v>
      </c>
      <c r="G1121" s="55">
        <f t="shared" si="838"/>
        <v>0</v>
      </c>
    </row>
    <row r="1122" spans="1:17" ht="14" hidden="1" x14ac:dyDescent="0.15">
      <c r="A1122" s="44">
        <v>2</v>
      </c>
      <c r="B1122" s="47" t="s">
        <v>1</v>
      </c>
      <c r="C1122" s="55">
        <f t="shared" ref="C1122:E1122" si="839">+C973*$K$3</f>
        <v>4488.8250000000007</v>
      </c>
      <c r="D1122" s="55">
        <f t="shared" si="839"/>
        <v>2896.5750000000003</v>
      </c>
      <c r="E1122" s="55">
        <f t="shared" si="839"/>
        <v>0</v>
      </c>
      <c r="F1122" s="55">
        <f t="shared" ref="F1122:G1122" si="840">+F448*$K$3</f>
        <v>123.14866666666667</v>
      </c>
      <c r="G1122" s="55">
        <f t="shared" si="840"/>
        <v>0</v>
      </c>
    </row>
    <row r="1123" spans="1:17" ht="14" hidden="1" x14ac:dyDescent="0.15">
      <c r="A1123" s="44">
        <v>3</v>
      </c>
      <c r="B1123" s="47" t="s">
        <v>5</v>
      </c>
      <c r="C1123" s="55">
        <f t="shared" ref="C1123:E1123" si="841">+C974*$K$3</f>
        <v>6337.1</v>
      </c>
      <c r="D1123" s="55">
        <f t="shared" si="841"/>
        <v>4088.4250000000002</v>
      </c>
      <c r="E1123" s="55">
        <f t="shared" si="841"/>
        <v>0</v>
      </c>
      <c r="F1123" s="55">
        <f t="shared" ref="F1123:G1123" si="842">+F449*$K$3</f>
        <v>0</v>
      </c>
      <c r="G1123" s="55">
        <f t="shared" si="842"/>
        <v>0</v>
      </c>
    </row>
    <row r="1124" spans="1:17" ht="14" hidden="1" thickBot="1" x14ac:dyDescent="0.2"/>
    <row r="1125" spans="1:17" ht="18" hidden="1" x14ac:dyDescent="0.2">
      <c r="A1125" s="496" t="s">
        <v>24</v>
      </c>
      <c r="B1125" s="497"/>
      <c r="C1125" s="497"/>
      <c r="D1125" s="497"/>
      <c r="E1125" s="497"/>
      <c r="F1125" s="497"/>
      <c r="G1125" s="497"/>
    </row>
    <row r="1126" spans="1:17" ht="18" hidden="1" x14ac:dyDescent="0.2">
      <c r="A1126" s="498" t="s">
        <v>6</v>
      </c>
      <c r="B1126" s="499"/>
      <c r="C1126" s="499"/>
      <c r="D1126" s="499"/>
      <c r="E1126" s="499"/>
      <c r="F1126" s="499"/>
      <c r="G1126" s="499"/>
      <c r="H1126" s="56"/>
    </row>
    <row r="1127" spans="1:17" hidden="1" x14ac:dyDescent="0.15">
      <c r="A1127" s="494" t="s">
        <v>0</v>
      </c>
      <c r="B1127" s="495"/>
      <c r="C1127" s="495"/>
      <c r="D1127" s="495"/>
      <c r="E1127" s="495"/>
      <c r="F1127" s="495"/>
      <c r="G1127" s="495"/>
    </row>
    <row r="1128" spans="1:17" hidden="1" x14ac:dyDescent="0.15">
      <c r="A1128" s="19" t="s">
        <v>2</v>
      </c>
      <c r="B1128" s="20" t="s">
        <v>2</v>
      </c>
      <c r="C1128" s="65">
        <v>10000</v>
      </c>
      <c r="D1128" s="65">
        <v>20000</v>
      </c>
      <c r="E1128" s="65"/>
      <c r="F1128" s="69"/>
      <c r="G1128" s="69"/>
      <c r="M1128" s="65">
        <v>10000</v>
      </c>
      <c r="N1128" s="65">
        <v>20000</v>
      </c>
    </row>
    <row r="1129" spans="1:17" ht="15" hidden="1" x14ac:dyDescent="0.2">
      <c r="A1129" s="19">
        <v>18</v>
      </c>
      <c r="B1129" s="20"/>
      <c r="C1129" s="268">
        <v>2304</v>
      </c>
      <c r="D1129" s="268">
        <v>1808</v>
      </c>
      <c r="E1129" s="68"/>
      <c r="F1129" s="55"/>
      <c r="G1129" s="55"/>
      <c r="M1129" s="143">
        <v>1671</v>
      </c>
      <c r="N1129" s="143">
        <v>1311</v>
      </c>
      <c r="P1129" s="15" t="b">
        <v>1</v>
      </c>
      <c r="Q1129" s="15" t="b">
        <v>1</v>
      </c>
    </row>
    <row r="1130" spans="1:17" ht="15" hidden="1" x14ac:dyDescent="0.2">
      <c r="A1130" s="19">
        <v>19</v>
      </c>
      <c r="B1130" s="20"/>
      <c r="C1130" s="268">
        <v>2335</v>
      </c>
      <c r="D1130" s="268">
        <v>1824</v>
      </c>
      <c r="E1130" s="68"/>
      <c r="F1130" s="55"/>
      <c r="G1130" s="55"/>
      <c r="M1130" s="143">
        <v>1693</v>
      </c>
      <c r="N1130" s="143">
        <v>1322</v>
      </c>
      <c r="P1130" s="15" t="b">
        <v>1</v>
      </c>
      <c r="Q1130" s="15" t="b">
        <v>1</v>
      </c>
    </row>
    <row r="1131" spans="1:17" ht="15" hidden="1" x14ac:dyDescent="0.2">
      <c r="A1131" s="19">
        <v>20</v>
      </c>
      <c r="B1131" s="20"/>
      <c r="C1131" s="268">
        <v>2361</v>
      </c>
      <c r="D1131" s="268">
        <v>1843</v>
      </c>
      <c r="E1131" s="68"/>
      <c r="F1131" s="55"/>
      <c r="G1131" s="55"/>
      <c r="M1131" s="143">
        <v>1713</v>
      </c>
      <c r="N1131" s="143">
        <v>1336</v>
      </c>
      <c r="P1131" s="15" t="b">
        <v>1</v>
      </c>
      <c r="Q1131" s="15" t="b">
        <v>1</v>
      </c>
    </row>
    <row r="1132" spans="1:17" ht="15" hidden="1" x14ac:dyDescent="0.2">
      <c r="A1132" s="19">
        <v>21</v>
      </c>
      <c r="B1132" s="20"/>
      <c r="C1132" s="268">
        <v>2395</v>
      </c>
      <c r="D1132" s="268">
        <v>1862</v>
      </c>
      <c r="E1132" s="68"/>
      <c r="F1132" s="55"/>
      <c r="G1132" s="55"/>
      <c r="M1132" s="143">
        <v>1737</v>
      </c>
      <c r="N1132" s="143">
        <v>1350</v>
      </c>
      <c r="P1132" s="15" t="b">
        <v>1</v>
      </c>
      <c r="Q1132" s="15" t="b">
        <v>1</v>
      </c>
    </row>
    <row r="1133" spans="1:17" ht="15" hidden="1" x14ac:dyDescent="0.2">
      <c r="A1133" s="19">
        <v>22</v>
      </c>
      <c r="B1133" s="20"/>
      <c r="C1133" s="268">
        <v>2428</v>
      </c>
      <c r="D1133" s="268">
        <v>1885</v>
      </c>
      <c r="E1133" s="68"/>
      <c r="F1133" s="55"/>
      <c r="G1133" s="55"/>
      <c r="M1133" s="143">
        <v>1760</v>
      </c>
      <c r="N1133" s="143">
        <v>1367</v>
      </c>
      <c r="P1133" s="15" t="b">
        <v>1</v>
      </c>
      <c r="Q1133" s="15" t="b">
        <v>1</v>
      </c>
    </row>
    <row r="1134" spans="1:17" ht="15" hidden="1" x14ac:dyDescent="0.2">
      <c r="A1134" s="19">
        <v>23</v>
      </c>
      <c r="B1134" s="20"/>
      <c r="C1134" s="268">
        <v>2460</v>
      </c>
      <c r="D1134" s="268">
        <v>1904</v>
      </c>
      <c r="E1134" s="68"/>
      <c r="F1134" s="55"/>
      <c r="G1134" s="55"/>
      <c r="M1134" s="143">
        <v>1784</v>
      </c>
      <c r="N1134" s="143">
        <v>1381</v>
      </c>
      <c r="P1134" s="15" t="b">
        <v>1</v>
      </c>
      <c r="Q1134" s="15" t="b">
        <v>1</v>
      </c>
    </row>
    <row r="1135" spans="1:17" ht="15" hidden="1" x14ac:dyDescent="0.2">
      <c r="A1135" s="19">
        <v>24</v>
      </c>
      <c r="B1135" s="20"/>
      <c r="C1135" s="268">
        <v>2495</v>
      </c>
      <c r="D1135" s="268">
        <v>1928</v>
      </c>
      <c r="E1135" s="68"/>
      <c r="F1135" s="55"/>
      <c r="G1135" s="55"/>
      <c r="M1135" s="143">
        <v>1809</v>
      </c>
      <c r="N1135" s="143">
        <v>1398</v>
      </c>
      <c r="P1135" s="15" t="b">
        <v>1</v>
      </c>
      <c r="Q1135" s="15" t="b">
        <v>1</v>
      </c>
    </row>
    <row r="1136" spans="1:17" ht="15" hidden="1" x14ac:dyDescent="0.2">
      <c r="A1136" s="19">
        <v>25</v>
      </c>
      <c r="B1136" s="20"/>
      <c r="C1136" s="268">
        <v>2529</v>
      </c>
      <c r="D1136" s="268">
        <v>1949</v>
      </c>
      <c r="E1136" s="68"/>
      <c r="F1136" s="55"/>
      <c r="G1136" s="55"/>
      <c r="M1136" s="143">
        <v>1834</v>
      </c>
      <c r="N1136" s="143">
        <v>1414</v>
      </c>
      <c r="P1136" s="15" t="b">
        <v>1</v>
      </c>
      <c r="Q1136" s="15" t="b">
        <v>1</v>
      </c>
    </row>
    <row r="1137" spans="1:17" ht="15" hidden="1" x14ac:dyDescent="0.2">
      <c r="A1137" s="19">
        <v>26</v>
      </c>
      <c r="B1137" s="20"/>
      <c r="C1137" s="268">
        <v>2582</v>
      </c>
      <c r="D1137" s="268">
        <v>1986</v>
      </c>
      <c r="E1137" s="68"/>
      <c r="F1137" s="55"/>
      <c r="G1137" s="55"/>
      <c r="M1137" s="143">
        <v>1872</v>
      </c>
      <c r="N1137" s="143">
        <v>1440</v>
      </c>
      <c r="P1137" s="15" t="b">
        <v>1</v>
      </c>
      <c r="Q1137" s="15" t="b">
        <v>1</v>
      </c>
    </row>
    <row r="1138" spans="1:17" ht="15" hidden="1" x14ac:dyDescent="0.2">
      <c r="A1138" s="19">
        <v>27</v>
      </c>
      <c r="B1138" s="20"/>
      <c r="C1138" s="268">
        <v>2632</v>
      </c>
      <c r="D1138" s="268">
        <v>2022</v>
      </c>
      <c r="E1138" s="68"/>
      <c r="F1138" s="55"/>
      <c r="G1138" s="55"/>
      <c r="M1138" s="143">
        <v>1909</v>
      </c>
      <c r="N1138" s="143">
        <v>1466</v>
      </c>
      <c r="P1138" s="15" t="b">
        <v>1</v>
      </c>
      <c r="Q1138" s="15" t="b">
        <v>1</v>
      </c>
    </row>
    <row r="1139" spans="1:17" ht="15" hidden="1" x14ac:dyDescent="0.2">
      <c r="A1139" s="19">
        <v>28</v>
      </c>
      <c r="B1139" s="20"/>
      <c r="C1139" s="268">
        <v>2687</v>
      </c>
      <c r="D1139" s="268">
        <v>2059</v>
      </c>
      <c r="E1139" s="68"/>
      <c r="F1139" s="55"/>
      <c r="G1139" s="55"/>
      <c r="M1139" s="143">
        <v>1949</v>
      </c>
      <c r="N1139" s="143">
        <v>1493</v>
      </c>
      <c r="P1139" s="15" t="b">
        <v>1</v>
      </c>
      <c r="Q1139" s="15" t="b">
        <v>1</v>
      </c>
    </row>
    <row r="1140" spans="1:17" ht="15" hidden="1" x14ac:dyDescent="0.2">
      <c r="A1140" s="19">
        <v>29</v>
      </c>
      <c r="B1140" s="20"/>
      <c r="C1140" s="268">
        <v>2746</v>
      </c>
      <c r="D1140" s="268">
        <v>2100</v>
      </c>
      <c r="E1140" s="68"/>
      <c r="F1140" s="55"/>
      <c r="G1140" s="55"/>
      <c r="M1140" s="143">
        <v>1991</v>
      </c>
      <c r="N1140" s="143">
        <v>1523</v>
      </c>
      <c r="P1140" s="15" t="b">
        <v>1</v>
      </c>
      <c r="Q1140" s="15" t="b">
        <v>1</v>
      </c>
    </row>
    <row r="1141" spans="1:17" ht="15" hidden="1" x14ac:dyDescent="0.2">
      <c r="A1141" s="19">
        <v>30</v>
      </c>
      <c r="B1141" s="20"/>
      <c r="C1141" s="268">
        <v>2805</v>
      </c>
      <c r="D1141" s="268">
        <v>2141</v>
      </c>
      <c r="E1141" s="68"/>
      <c r="F1141" s="55"/>
      <c r="G1141" s="55"/>
      <c r="M1141" s="143">
        <v>2034</v>
      </c>
      <c r="N1141" s="143">
        <v>1552</v>
      </c>
      <c r="P1141" s="15" t="b">
        <v>1</v>
      </c>
      <c r="Q1141" s="15" t="b">
        <v>1</v>
      </c>
    </row>
    <row r="1142" spans="1:17" ht="15" hidden="1" x14ac:dyDescent="0.2">
      <c r="A1142" s="19">
        <v>31</v>
      </c>
      <c r="B1142" s="20"/>
      <c r="C1142" s="268">
        <v>2865</v>
      </c>
      <c r="D1142" s="268">
        <v>2186</v>
      </c>
      <c r="E1142" s="68"/>
      <c r="F1142" s="55"/>
      <c r="G1142" s="55"/>
      <c r="M1142" s="143">
        <v>2078</v>
      </c>
      <c r="N1142" s="143">
        <v>1585</v>
      </c>
      <c r="P1142" s="15" t="b">
        <v>1</v>
      </c>
      <c r="Q1142" s="15" t="b">
        <v>1</v>
      </c>
    </row>
    <row r="1143" spans="1:17" ht="15" hidden="1" x14ac:dyDescent="0.2">
      <c r="A1143" s="19">
        <v>32</v>
      </c>
      <c r="B1143" s="20"/>
      <c r="C1143" s="268">
        <v>2928</v>
      </c>
      <c r="D1143" s="268">
        <v>2230</v>
      </c>
      <c r="E1143" s="68"/>
      <c r="F1143" s="55"/>
      <c r="G1143" s="55"/>
      <c r="M1143" s="143">
        <v>2124</v>
      </c>
      <c r="N1143" s="143">
        <v>1617</v>
      </c>
      <c r="P1143" s="15" t="b">
        <v>1</v>
      </c>
      <c r="Q1143" s="15" t="b">
        <v>1</v>
      </c>
    </row>
    <row r="1144" spans="1:17" ht="15" hidden="1" x14ac:dyDescent="0.2">
      <c r="A1144" s="19">
        <v>33</v>
      </c>
      <c r="B1144" s="20"/>
      <c r="C1144" s="268">
        <v>2995</v>
      </c>
      <c r="D1144" s="268">
        <v>2279</v>
      </c>
      <c r="E1144" s="68"/>
      <c r="F1144" s="55"/>
      <c r="G1144" s="55"/>
      <c r="M1144" s="143">
        <v>2172</v>
      </c>
      <c r="N1144" s="143">
        <v>1652</v>
      </c>
      <c r="P1144" s="15" t="b">
        <v>1</v>
      </c>
      <c r="Q1144" s="15" t="b">
        <v>1</v>
      </c>
    </row>
    <row r="1145" spans="1:17" ht="15" hidden="1" x14ac:dyDescent="0.2">
      <c r="A1145" s="19">
        <v>34</v>
      </c>
      <c r="B1145" s="20"/>
      <c r="C1145" s="268">
        <v>3063</v>
      </c>
      <c r="D1145" s="268">
        <v>2326</v>
      </c>
      <c r="E1145" s="68"/>
      <c r="F1145" s="55"/>
      <c r="G1145" s="55"/>
      <c r="M1145" s="143">
        <v>2221</v>
      </c>
      <c r="N1145" s="143">
        <v>1686</v>
      </c>
      <c r="P1145" s="15" t="b">
        <v>1</v>
      </c>
      <c r="Q1145" s="15" t="b">
        <v>1</v>
      </c>
    </row>
    <row r="1146" spans="1:17" ht="15" hidden="1" x14ac:dyDescent="0.2">
      <c r="A1146" s="19">
        <v>35</v>
      </c>
      <c r="B1146" s="20"/>
      <c r="C1146" s="268">
        <v>3131</v>
      </c>
      <c r="D1146" s="268">
        <v>2376</v>
      </c>
      <c r="E1146" s="68"/>
      <c r="F1146" s="55"/>
      <c r="G1146" s="55"/>
      <c r="M1146" s="143">
        <v>2271</v>
      </c>
      <c r="N1146" s="143">
        <v>1723</v>
      </c>
      <c r="P1146" s="15" t="b">
        <v>1</v>
      </c>
      <c r="Q1146" s="15" t="b">
        <v>1</v>
      </c>
    </row>
    <row r="1147" spans="1:17" ht="15" hidden="1" x14ac:dyDescent="0.2">
      <c r="A1147" s="19">
        <v>36</v>
      </c>
      <c r="B1147" s="20"/>
      <c r="C1147" s="268">
        <v>3201</v>
      </c>
      <c r="D1147" s="268">
        <v>2429</v>
      </c>
      <c r="E1147" s="68"/>
      <c r="F1147" s="55"/>
      <c r="G1147" s="55"/>
      <c r="M1147" s="143">
        <v>2322</v>
      </c>
      <c r="N1147" s="143">
        <v>1761</v>
      </c>
      <c r="P1147" s="15" t="b">
        <v>1</v>
      </c>
      <c r="Q1147" s="15" t="b">
        <v>1</v>
      </c>
    </row>
    <row r="1148" spans="1:17" ht="15" hidden="1" x14ac:dyDescent="0.2">
      <c r="A1148" s="19">
        <v>37</v>
      </c>
      <c r="B1148" s="20"/>
      <c r="C1148" s="268">
        <v>3276</v>
      </c>
      <c r="D1148" s="268">
        <v>2485</v>
      </c>
      <c r="E1148" s="68"/>
      <c r="F1148" s="55"/>
      <c r="G1148" s="55"/>
      <c r="M1148" s="143">
        <v>2376</v>
      </c>
      <c r="N1148" s="143">
        <v>1801</v>
      </c>
      <c r="P1148" s="15" t="b">
        <v>1</v>
      </c>
      <c r="Q1148" s="15" t="b">
        <v>1</v>
      </c>
    </row>
    <row r="1149" spans="1:17" ht="15" hidden="1" x14ac:dyDescent="0.2">
      <c r="A1149" s="19">
        <v>38</v>
      </c>
      <c r="B1149" s="20"/>
      <c r="C1149" s="268">
        <v>3349</v>
      </c>
      <c r="D1149" s="268">
        <v>2538</v>
      </c>
      <c r="E1149" s="68"/>
      <c r="F1149" s="55"/>
      <c r="G1149" s="55"/>
      <c r="M1149" s="143">
        <v>2429</v>
      </c>
      <c r="N1149" s="143">
        <v>1841</v>
      </c>
      <c r="P1149" s="15" t="b">
        <v>1</v>
      </c>
      <c r="Q1149" s="15" t="b">
        <v>1</v>
      </c>
    </row>
    <row r="1150" spans="1:17" ht="15" hidden="1" x14ac:dyDescent="0.2">
      <c r="A1150" s="19">
        <v>39</v>
      </c>
      <c r="B1150" s="20"/>
      <c r="C1150" s="268">
        <v>3429</v>
      </c>
      <c r="D1150" s="268">
        <v>2598</v>
      </c>
      <c r="E1150" s="68"/>
      <c r="F1150" s="55"/>
      <c r="G1150" s="55"/>
      <c r="M1150" s="143">
        <v>2486</v>
      </c>
      <c r="N1150" s="143">
        <v>1884</v>
      </c>
      <c r="P1150" s="15" t="b">
        <v>1</v>
      </c>
      <c r="Q1150" s="15" t="b">
        <v>1</v>
      </c>
    </row>
    <row r="1151" spans="1:17" ht="15" hidden="1" x14ac:dyDescent="0.2">
      <c r="A1151" s="19">
        <v>40</v>
      </c>
      <c r="B1151" s="20"/>
      <c r="C1151" s="268">
        <v>3508</v>
      </c>
      <c r="D1151" s="268">
        <v>2657</v>
      </c>
      <c r="E1151" s="68"/>
      <c r="F1151" s="55"/>
      <c r="G1151" s="55"/>
      <c r="M1151" s="143">
        <v>2544</v>
      </c>
      <c r="N1151" s="143">
        <v>1927</v>
      </c>
      <c r="P1151" s="15" t="b">
        <v>1</v>
      </c>
      <c r="Q1151" s="15" t="b">
        <v>1</v>
      </c>
    </row>
    <row r="1152" spans="1:17" ht="15" hidden="1" x14ac:dyDescent="0.2">
      <c r="A1152" s="19">
        <v>41</v>
      </c>
      <c r="B1152" s="20"/>
      <c r="C1152" s="268">
        <v>3588</v>
      </c>
      <c r="D1152" s="268">
        <v>2716</v>
      </c>
      <c r="E1152" s="68"/>
      <c r="F1152" s="55"/>
      <c r="G1152" s="55"/>
      <c r="M1152" s="143">
        <v>2602</v>
      </c>
      <c r="N1152" s="143">
        <v>1970</v>
      </c>
      <c r="P1152" s="15" t="b">
        <v>1</v>
      </c>
      <c r="Q1152" s="15" t="b">
        <v>1</v>
      </c>
    </row>
    <row r="1153" spans="1:17" ht="15" hidden="1" x14ac:dyDescent="0.2">
      <c r="A1153" s="19">
        <v>42</v>
      </c>
      <c r="B1153" s="20"/>
      <c r="C1153" s="268">
        <v>3672</v>
      </c>
      <c r="D1153" s="268">
        <v>2783</v>
      </c>
      <c r="E1153" s="68"/>
      <c r="F1153" s="55"/>
      <c r="G1153" s="55"/>
      <c r="M1153" s="143">
        <v>2663</v>
      </c>
      <c r="N1153" s="143">
        <v>2018</v>
      </c>
      <c r="P1153" s="15" t="b">
        <v>1</v>
      </c>
      <c r="Q1153" s="15" t="b">
        <v>1</v>
      </c>
    </row>
    <row r="1154" spans="1:17" ht="15" hidden="1" x14ac:dyDescent="0.2">
      <c r="A1154" s="19">
        <v>43</v>
      </c>
      <c r="B1154" s="20"/>
      <c r="C1154" s="268">
        <v>3758</v>
      </c>
      <c r="D1154" s="268">
        <v>2846</v>
      </c>
      <c r="E1154" s="68"/>
      <c r="F1154" s="55"/>
      <c r="G1154" s="55"/>
      <c r="M1154" s="143">
        <v>2726</v>
      </c>
      <c r="N1154" s="143">
        <v>2064</v>
      </c>
      <c r="P1154" s="15" t="b">
        <v>1</v>
      </c>
      <c r="Q1154" s="15" t="b">
        <v>1</v>
      </c>
    </row>
    <row r="1155" spans="1:17" ht="15" hidden="1" x14ac:dyDescent="0.2">
      <c r="A1155" s="19">
        <v>44</v>
      </c>
      <c r="B1155" s="20"/>
      <c r="C1155" s="268">
        <v>3845</v>
      </c>
      <c r="D1155" s="268">
        <v>2914</v>
      </c>
      <c r="E1155" s="68"/>
      <c r="F1155" s="55"/>
      <c r="G1155" s="55"/>
      <c r="M1155" s="143">
        <v>2789</v>
      </c>
      <c r="N1155" s="143">
        <v>2113</v>
      </c>
      <c r="P1155" s="15" t="b">
        <v>1</v>
      </c>
      <c r="Q1155" s="15" t="b">
        <v>1</v>
      </c>
    </row>
    <row r="1156" spans="1:17" ht="15" hidden="1" x14ac:dyDescent="0.2">
      <c r="A1156" s="19">
        <v>45</v>
      </c>
      <c r="B1156" s="20"/>
      <c r="C1156" s="268">
        <v>3935</v>
      </c>
      <c r="D1156" s="268">
        <v>2983</v>
      </c>
      <c r="E1156" s="68"/>
      <c r="F1156" s="55"/>
      <c r="G1156" s="55"/>
      <c r="M1156" s="143">
        <v>2854</v>
      </c>
      <c r="N1156" s="143">
        <v>2163</v>
      </c>
      <c r="P1156" s="15" t="b">
        <v>1</v>
      </c>
      <c r="Q1156" s="15" t="b">
        <v>1</v>
      </c>
    </row>
    <row r="1157" spans="1:17" ht="15" hidden="1" x14ac:dyDescent="0.2">
      <c r="A1157" s="19">
        <v>46</v>
      </c>
      <c r="B1157" s="20"/>
      <c r="C1157" s="268">
        <v>4026</v>
      </c>
      <c r="D1157" s="268">
        <v>3052</v>
      </c>
      <c r="E1157" s="68"/>
      <c r="F1157" s="55"/>
      <c r="G1157" s="55"/>
      <c r="M1157" s="143">
        <v>2920</v>
      </c>
      <c r="N1157" s="143">
        <v>2214</v>
      </c>
      <c r="P1157" s="15" t="b">
        <v>1</v>
      </c>
      <c r="Q1157" s="15" t="b">
        <v>1</v>
      </c>
    </row>
    <row r="1158" spans="1:17" ht="15" hidden="1" x14ac:dyDescent="0.2">
      <c r="A1158" s="19">
        <v>47</v>
      </c>
      <c r="B1158" s="20"/>
      <c r="C1158" s="268">
        <v>4120</v>
      </c>
      <c r="D1158" s="268">
        <v>3124</v>
      </c>
      <c r="E1158" s="68"/>
      <c r="F1158" s="55"/>
      <c r="G1158" s="55"/>
      <c r="M1158" s="143">
        <v>2988</v>
      </c>
      <c r="N1158" s="143">
        <v>2266</v>
      </c>
      <c r="P1158" s="15" t="b">
        <v>1</v>
      </c>
      <c r="Q1158" s="15" t="b">
        <v>1</v>
      </c>
    </row>
    <row r="1159" spans="1:17" ht="15" hidden="1" x14ac:dyDescent="0.2">
      <c r="A1159" s="19">
        <v>48</v>
      </c>
      <c r="B1159" s="20"/>
      <c r="C1159" s="268">
        <v>4214</v>
      </c>
      <c r="D1159" s="268">
        <v>3199</v>
      </c>
      <c r="E1159" s="68"/>
      <c r="F1159" s="55"/>
      <c r="G1159" s="55"/>
      <c r="M1159" s="143">
        <v>3057</v>
      </c>
      <c r="N1159" s="143">
        <v>2320</v>
      </c>
      <c r="P1159" s="15" t="b">
        <v>1</v>
      </c>
      <c r="Q1159" s="15" t="b">
        <v>1</v>
      </c>
    </row>
    <row r="1160" spans="1:17" ht="15" hidden="1" x14ac:dyDescent="0.2">
      <c r="A1160" s="19">
        <v>49</v>
      </c>
      <c r="B1160" s="20"/>
      <c r="C1160" s="268">
        <v>4312</v>
      </c>
      <c r="D1160" s="268">
        <v>3276</v>
      </c>
      <c r="E1160" s="68"/>
      <c r="F1160" s="55"/>
      <c r="G1160" s="55"/>
      <c r="M1160" s="143">
        <v>3128</v>
      </c>
      <c r="N1160" s="143">
        <v>2376</v>
      </c>
      <c r="P1160" s="15" t="b">
        <v>1</v>
      </c>
      <c r="Q1160" s="15" t="b">
        <v>1</v>
      </c>
    </row>
    <row r="1161" spans="1:17" ht="15" hidden="1" x14ac:dyDescent="0.2">
      <c r="A1161" s="19">
        <v>50</v>
      </c>
      <c r="B1161" s="20"/>
      <c r="C1161" s="268">
        <v>4413</v>
      </c>
      <c r="D1161" s="268">
        <v>3354</v>
      </c>
      <c r="E1161" s="68"/>
      <c r="F1161" s="55"/>
      <c r="G1161" s="55"/>
      <c r="M1161" s="143">
        <v>3201</v>
      </c>
      <c r="N1161" s="143">
        <v>2432</v>
      </c>
      <c r="P1161" s="15" t="b">
        <v>1</v>
      </c>
      <c r="Q1161" s="15" t="b">
        <v>1</v>
      </c>
    </row>
    <row r="1162" spans="1:17" ht="15" hidden="1" x14ac:dyDescent="0.2">
      <c r="A1162" s="19">
        <v>51</v>
      </c>
      <c r="B1162" s="20"/>
      <c r="C1162" s="268">
        <v>4515</v>
      </c>
      <c r="D1162" s="268">
        <v>3434</v>
      </c>
      <c r="E1162" s="68"/>
      <c r="F1162" s="55"/>
      <c r="G1162" s="55"/>
      <c r="M1162" s="143">
        <v>3275</v>
      </c>
      <c r="N1162" s="143">
        <v>2491</v>
      </c>
      <c r="P1162" s="15" t="b">
        <v>1</v>
      </c>
      <c r="Q1162" s="15" t="b">
        <v>1</v>
      </c>
    </row>
    <row r="1163" spans="1:17" ht="15" hidden="1" x14ac:dyDescent="0.2">
      <c r="A1163" s="19">
        <v>52</v>
      </c>
      <c r="B1163" s="20"/>
      <c r="C1163" s="268">
        <v>4618</v>
      </c>
      <c r="D1163" s="268">
        <v>3514</v>
      </c>
      <c r="E1163" s="68"/>
      <c r="F1163" s="55"/>
      <c r="G1163" s="55"/>
      <c r="M1163" s="143">
        <v>3350</v>
      </c>
      <c r="N1163" s="143">
        <v>2548</v>
      </c>
      <c r="P1163" s="15" t="b">
        <v>1</v>
      </c>
      <c r="Q1163" s="15" t="b">
        <v>1</v>
      </c>
    </row>
    <row r="1164" spans="1:17" ht="15" hidden="1" x14ac:dyDescent="0.2">
      <c r="A1164" s="19">
        <v>53</v>
      </c>
      <c r="B1164" s="20"/>
      <c r="C1164" s="268">
        <v>4720</v>
      </c>
      <c r="D1164" s="268">
        <v>3597</v>
      </c>
      <c r="E1164" s="68"/>
      <c r="F1164" s="55"/>
      <c r="G1164" s="55"/>
      <c r="M1164" s="143">
        <v>3424</v>
      </c>
      <c r="N1164" s="143">
        <v>2609</v>
      </c>
      <c r="P1164" s="15" t="b">
        <v>1</v>
      </c>
      <c r="Q1164" s="15" t="b">
        <v>1</v>
      </c>
    </row>
    <row r="1165" spans="1:17" ht="15" hidden="1" x14ac:dyDescent="0.2">
      <c r="A1165" s="19">
        <v>54</v>
      </c>
      <c r="B1165" s="22"/>
      <c r="C1165" s="268">
        <v>4831</v>
      </c>
      <c r="D1165" s="268">
        <v>3681</v>
      </c>
      <c r="E1165" s="68"/>
      <c r="F1165" s="55"/>
      <c r="G1165" s="55"/>
      <c r="M1165" s="143">
        <v>3504</v>
      </c>
      <c r="N1165" s="143">
        <v>2670</v>
      </c>
      <c r="P1165" s="15" t="b">
        <v>1</v>
      </c>
      <c r="Q1165" s="15" t="b">
        <v>1</v>
      </c>
    </row>
    <row r="1166" spans="1:17" ht="15" hidden="1" x14ac:dyDescent="0.2">
      <c r="A1166" s="19">
        <v>55</v>
      </c>
      <c r="B1166" s="22"/>
      <c r="C1166" s="268">
        <v>4941</v>
      </c>
      <c r="D1166" s="268">
        <v>3768</v>
      </c>
      <c r="E1166" s="68"/>
      <c r="F1166" s="55"/>
      <c r="G1166" s="55"/>
      <c r="M1166" s="143">
        <v>3584</v>
      </c>
      <c r="N1166" s="143">
        <v>2733</v>
      </c>
      <c r="P1166" s="15" t="b">
        <v>1</v>
      </c>
      <c r="Q1166" s="15" t="b">
        <v>1</v>
      </c>
    </row>
    <row r="1167" spans="1:17" ht="15" hidden="1" x14ac:dyDescent="0.2">
      <c r="A1167" s="19">
        <v>56</v>
      </c>
      <c r="B1167" s="22"/>
      <c r="C1167" s="268">
        <v>5053</v>
      </c>
      <c r="D1167" s="268">
        <v>3859</v>
      </c>
      <c r="E1167" s="68"/>
      <c r="F1167" s="55"/>
      <c r="G1167" s="55"/>
      <c r="M1167" s="143">
        <v>3665</v>
      </c>
      <c r="N1167" s="143">
        <v>2799</v>
      </c>
      <c r="P1167" s="15" t="b">
        <v>1</v>
      </c>
      <c r="Q1167" s="15" t="b">
        <v>1</v>
      </c>
    </row>
    <row r="1168" spans="1:17" ht="15" hidden="1" x14ac:dyDescent="0.2">
      <c r="A1168" s="19">
        <v>57</v>
      </c>
      <c r="B1168" s="22"/>
      <c r="C1168" s="268">
        <v>5166</v>
      </c>
      <c r="D1168" s="268">
        <v>3948</v>
      </c>
      <c r="E1168" s="68"/>
      <c r="F1168" s="55"/>
      <c r="G1168" s="55"/>
      <c r="M1168" s="143">
        <v>3747</v>
      </c>
      <c r="N1168" s="143">
        <v>2864</v>
      </c>
      <c r="P1168" s="15" t="b">
        <v>1</v>
      </c>
      <c r="Q1168" s="15" t="b">
        <v>1</v>
      </c>
    </row>
    <row r="1169" spans="1:17" ht="15" hidden="1" x14ac:dyDescent="0.2">
      <c r="A1169" s="19">
        <v>58</v>
      </c>
      <c r="B1169" s="22"/>
      <c r="C1169" s="268">
        <v>5281</v>
      </c>
      <c r="D1169" s="268">
        <v>4041</v>
      </c>
      <c r="E1169" s="68"/>
      <c r="F1169" s="55"/>
      <c r="G1169" s="55"/>
      <c r="M1169" s="143">
        <v>3831</v>
      </c>
      <c r="N1169" s="143">
        <v>2931</v>
      </c>
      <c r="P1169" s="15" t="b">
        <v>1</v>
      </c>
      <c r="Q1169" s="15" t="b">
        <v>1</v>
      </c>
    </row>
    <row r="1170" spans="1:17" ht="15" hidden="1" x14ac:dyDescent="0.2">
      <c r="A1170" s="19">
        <v>59</v>
      </c>
      <c r="B1170" s="22"/>
      <c r="C1170" s="268">
        <v>5398</v>
      </c>
      <c r="D1170" s="268">
        <v>4134</v>
      </c>
      <c r="E1170" s="68"/>
      <c r="F1170" s="55"/>
      <c r="G1170" s="55"/>
      <c r="M1170" s="143">
        <v>3915</v>
      </c>
      <c r="N1170" s="143">
        <v>2999</v>
      </c>
      <c r="P1170" s="15" t="b">
        <v>1</v>
      </c>
      <c r="Q1170" s="15" t="b">
        <v>1</v>
      </c>
    </row>
    <row r="1171" spans="1:17" ht="15" hidden="1" x14ac:dyDescent="0.2">
      <c r="A1171" s="19">
        <v>60</v>
      </c>
      <c r="B1171" s="22"/>
      <c r="C1171" s="268">
        <v>5520</v>
      </c>
      <c r="D1171" s="268">
        <v>4231</v>
      </c>
      <c r="E1171" s="68"/>
      <c r="F1171" s="55"/>
      <c r="G1171" s="55"/>
      <c r="M1171" s="143">
        <v>4004</v>
      </c>
      <c r="N1171" s="143">
        <v>3069</v>
      </c>
      <c r="P1171" s="15" t="b">
        <v>1</v>
      </c>
      <c r="Q1171" s="15" t="b">
        <v>1</v>
      </c>
    </row>
    <row r="1172" spans="1:17" ht="15" hidden="1" x14ac:dyDescent="0.2">
      <c r="A1172" s="19">
        <v>61</v>
      </c>
      <c r="B1172" s="22"/>
      <c r="C1172" s="268">
        <v>6148</v>
      </c>
      <c r="D1172" s="268">
        <v>4736</v>
      </c>
      <c r="E1172" s="68"/>
      <c r="F1172" s="55"/>
      <c r="G1172" s="55"/>
      <c r="M1172" s="143">
        <v>4460</v>
      </c>
      <c r="N1172" s="143">
        <v>3435</v>
      </c>
      <c r="P1172" s="15" t="b">
        <v>1</v>
      </c>
      <c r="Q1172" s="15" t="b">
        <v>1</v>
      </c>
    </row>
    <row r="1173" spans="1:17" ht="15" hidden="1" x14ac:dyDescent="0.2">
      <c r="A1173" s="19">
        <v>62</v>
      </c>
      <c r="B1173" s="22"/>
      <c r="C1173" s="268">
        <v>6827</v>
      </c>
      <c r="D1173" s="268">
        <v>5286</v>
      </c>
      <c r="E1173" s="68"/>
      <c r="F1173" s="55"/>
      <c r="G1173" s="55"/>
      <c r="M1173" s="143">
        <v>4953</v>
      </c>
      <c r="N1173" s="143">
        <v>3834</v>
      </c>
      <c r="P1173" s="15" t="b">
        <v>1</v>
      </c>
      <c r="Q1173" s="15" t="b">
        <v>1</v>
      </c>
    </row>
    <row r="1174" spans="1:17" ht="15" hidden="1" x14ac:dyDescent="0.2">
      <c r="A1174" s="19">
        <v>63</v>
      </c>
      <c r="B1174" s="22"/>
      <c r="C1174" s="268">
        <v>7558</v>
      </c>
      <c r="D1174" s="268">
        <v>5884</v>
      </c>
      <c r="E1174" s="68"/>
      <c r="F1174" s="55"/>
      <c r="G1174" s="55"/>
      <c r="M1174" s="143">
        <v>5483</v>
      </c>
      <c r="N1174" s="143">
        <v>4268</v>
      </c>
      <c r="P1174" s="15" t="b">
        <v>1</v>
      </c>
      <c r="Q1174" s="15" t="b">
        <v>1</v>
      </c>
    </row>
    <row r="1175" spans="1:17" ht="15" hidden="1" x14ac:dyDescent="0.2">
      <c r="A1175" s="19">
        <v>64</v>
      </c>
      <c r="B1175" s="22"/>
      <c r="C1175" s="268">
        <v>8340</v>
      </c>
      <c r="D1175" s="268">
        <v>6523</v>
      </c>
      <c r="E1175" s="68"/>
      <c r="F1175" s="55"/>
      <c r="G1175" s="55"/>
      <c r="M1175" s="143">
        <v>6050</v>
      </c>
      <c r="N1175" s="143">
        <v>4732</v>
      </c>
      <c r="P1175" s="15" t="b">
        <v>1</v>
      </c>
      <c r="Q1175" s="15" t="b">
        <v>1</v>
      </c>
    </row>
    <row r="1176" spans="1:17" ht="15" hidden="1" x14ac:dyDescent="0.2">
      <c r="A1176" s="19">
        <v>65</v>
      </c>
      <c r="B1176" s="22"/>
      <c r="C1176" s="268">
        <v>9170</v>
      </c>
      <c r="D1176" s="268">
        <v>7211</v>
      </c>
      <c r="E1176" s="68"/>
      <c r="F1176" s="55"/>
      <c r="G1176" s="55"/>
      <c r="M1176" s="143">
        <v>6653</v>
      </c>
      <c r="N1176" s="143">
        <v>5231</v>
      </c>
      <c r="P1176" s="15" t="b">
        <v>1</v>
      </c>
      <c r="Q1176" s="15" t="b">
        <v>1</v>
      </c>
    </row>
    <row r="1177" spans="1:17" ht="15" hidden="1" x14ac:dyDescent="0.2">
      <c r="A1177" s="19">
        <v>66</v>
      </c>
      <c r="B1177" s="22"/>
      <c r="C1177" s="268">
        <v>10052</v>
      </c>
      <c r="D1177" s="268">
        <v>7941</v>
      </c>
      <c r="E1177" s="68"/>
      <c r="F1177" s="55"/>
      <c r="G1177" s="55"/>
      <c r="M1177" s="143">
        <v>7293</v>
      </c>
      <c r="N1177" s="143">
        <v>5761</v>
      </c>
      <c r="P1177" s="15" t="b">
        <v>1</v>
      </c>
      <c r="Q1177" s="15" t="b">
        <v>1</v>
      </c>
    </row>
    <row r="1178" spans="1:17" ht="15" hidden="1" x14ac:dyDescent="0.2">
      <c r="A1178" s="19">
        <v>67</v>
      </c>
      <c r="B1178" s="22"/>
      <c r="C1178" s="268">
        <v>10984</v>
      </c>
      <c r="D1178" s="268">
        <v>8720</v>
      </c>
      <c r="E1178" s="68"/>
      <c r="F1178" s="55"/>
      <c r="G1178" s="55"/>
      <c r="M1178" s="143">
        <v>7969</v>
      </c>
      <c r="N1178" s="143">
        <v>6326</v>
      </c>
      <c r="P1178" s="15" t="b">
        <v>1</v>
      </c>
      <c r="Q1178" s="15" t="b">
        <v>1</v>
      </c>
    </row>
    <row r="1179" spans="1:17" ht="15" hidden="1" x14ac:dyDescent="0.2">
      <c r="A1179" s="19">
        <v>68</v>
      </c>
      <c r="B1179" s="22"/>
      <c r="C1179" s="268">
        <v>11968</v>
      </c>
      <c r="D1179" s="268">
        <v>9542</v>
      </c>
      <c r="E1179" s="68"/>
      <c r="F1179" s="55"/>
      <c r="G1179" s="55"/>
      <c r="M1179" s="143">
        <v>8683</v>
      </c>
      <c r="N1179" s="143">
        <v>6922</v>
      </c>
      <c r="P1179" s="15" t="b">
        <v>1</v>
      </c>
      <c r="Q1179" s="15" t="b">
        <v>1</v>
      </c>
    </row>
    <row r="1180" spans="1:17" ht="15" hidden="1" x14ac:dyDescent="0.2">
      <c r="A1180" s="19">
        <v>69</v>
      </c>
      <c r="B1180" s="22"/>
      <c r="C1180" s="268">
        <v>13003</v>
      </c>
      <c r="D1180" s="268">
        <v>10408</v>
      </c>
      <c r="E1180" s="68"/>
      <c r="F1180" s="55"/>
      <c r="G1180" s="55"/>
      <c r="M1180" s="143">
        <v>9433</v>
      </c>
      <c r="N1180" s="143">
        <v>7551</v>
      </c>
      <c r="P1180" s="15" t="b">
        <v>1</v>
      </c>
      <c r="Q1180" s="15" t="b">
        <v>1</v>
      </c>
    </row>
    <row r="1181" spans="1:17" ht="15" hidden="1" x14ac:dyDescent="0.2">
      <c r="A1181" s="19">
        <v>70</v>
      </c>
      <c r="B1181" s="22"/>
      <c r="C1181" s="268">
        <v>14088</v>
      </c>
      <c r="D1181" s="268">
        <v>11319</v>
      </c>
      <c r="E1181" s="68"/>
      <c r="F1181" s="55"/>
      <c r="G1181" s="55"/>
      <c r="M1181" s="143">
        <v>10221</v>
      </c>
      <c r="N1181" s="143">
        <v>8212</v>
      </c>
      <c r="P1181" s="15" t="b">
        <v>1</v>
      </c>
      <c r="Q1181" s="15" t="b">
        <v>1</v>
      </c>
    </row>
    <row r="1182" spans="1:17" ht="15" hidden="1" x14ac:dyDescent="0.2">
      <c r="A1182" s="19">
        <v>71</v>
      </c>
      <c r="B1182" s="22"/>
      <c r="C1182" s="268">
        <v>15221</v>
      </c>
      <c r="D1182" s="268">
        <v>12278</v>
      </c>
      <c r="E1182" s="68"/>
      <c r="F1182" s="55"/>
      <c r="G1182" s="55"/>
      <c r="M1182" s="143">
        <v>11043</v>
      </c>
      <c r="N1182" s="143">
        <v>8908</v>
      </c>
      <c r="P1182" s="15" t="b">
        <v>1</v>
      </c>
      <c r="Q1182" s="15" t="b">
        <v>1</v>
      </c>
    </row>
    <row r="1183" spans="1:17" ht="15" hidden="1" x14ac:dyDescent="0.2">
      <c r="A1183" s="19">
        <v>72</v>
      </c>
      <c r="B1183" s="22"/>
      <c r="C1183" s="268">
        <v>16406</v>
      </c>
      <c r="D1183" s="268">
        <v>13279</v>
      </c>
      <c r="E1183" s="68"/>
      <c r="F1183" s="55"/>
      <c r="G1183" s="55"/>
      <c r="M1183" s="143">
        <v>11903</v>
      </c>
      <c r="N1183" s="143">
        <v>9634</v>
      </c>
      <c r="P1183" s="15" t="b">
        <v>1</v>
      </c>
      <c r="Q1183" s="15" t="b">
        <v>1</v>
      </c>
    </row>
    <row r="1184" spans="1:17" ht="15" hidden="1" x14ac:dyDescent="0.2">
      <c r="A1184" s="19">
        <v>73</v>
      </c>
      <c r="B1184" s="22"/>
      <c r="C1184" s="268">
        <v>17642</v>
      </c>
      <c r="D1184" s="268">
        <v>14328</v>
      </c>
      <c r="E1184" s="68"/>
      <c r="F1184" s="55"/>
      <c r="G1184" s="55"/>
      <c r="M1184" s="143">
        <v>12800</v>
      </c>
      <c r="N1184" s="143">
        <v>10395</v>
      </c>
      <c r="P1184" s="15" t="b">
        <v>1</v>
      </c>
      <c r="Q1184" s="15" t="b">
        <v>1</v>
      </c>
    </row>
    <row r="1185" spans="1:17" ht="15" hidden="1" x14ac:dyDescent="0.2">
      <c r="A1185" s="19">
        <v>74</v>
      </c>
      <c r="B1185" s="22"/>
      <c r="C1185" s="268">
        <v>18930</v>
      </c>
      <c r="D1185" s="268">
        <v>15420</v>
      </c>
      <c r="E1185" s="68"/>
      <c r="F1185" s="55"/>
      <c r="G1185" s="55"/>
      <c r="M1185" s="143">
        <v>13734</v>
      </c>
      <c r="N1185" s="143">
        <v>11187</v>
      </c>
      <c r="P1185" s="15" t="b">
        <v>1</v>
      </c>
      <c r="Q1185" s="15" t="b">
        <v>1</v>
      </c>
    </row>
    <row r="1186" spans="1:17" ht="15" hidden="1" x14ac:dyDescent="0.2">
      <c r="A1186" s="19">
        <v>75</v>
      </c>
      <c r="B1186" s="22"/>
      <c r="C1186" s="268">
        <v>20267</v>
      </c>
      <c r="D1186" s="268">
        <v>16557</v>
      </c>
      <c r="E1186" s="68"/>
      <c r="F1186" s="55"/>
      <c r="G1186" s="55"/>
      <c r="M1186" s="143">
        <v>14704</v>
      </c>
      <c r="N1186" s="143">
        <v>12013</v>
      </c>
      <c r="P1186" s="15" t="b">
        <v>1</v>
      </c>
      <c r="Q1186" s="15" t="b">
        <v>1</v>
      </c>
    </row>
    <row r="1187" spans="1:17" ht="15" hidden="1" x14ac:dyDescent="0.2">
      <c r="A1187" s="19">
        <v>76</v>
      </c>
      <c r="B1187" s="22"/>
      <c r="C1187" s="268">
        <v>20267</v>
      </c>
      <c r="D1187" s="268">
        <v>16557</v>
      </c>
      <c r="E1187" s="68"/>
      <c r="F1187" s="55"/>
      <c r="G1187" s="55"/>
      <c r="M1187" s="143">
        <v>14704</v>
      </c>
      <c r="N1187" s="143">
        <v>12013</v>
      </c>
      <c r="P1187" s="15" t="b">
        <v>0</v>
      </c>
      <c r="Q1187" s="15" t="e">
        <v>#N/A</v>
      </c>
    </row>
    <row r="1188" spans="1:17" ht="15" hidden="1" x14ac:dyDescent="0.2">
      <c r="A1188" s="19">
        <v>77</v>
      </c>
      <c r="B1188" s="22"/>
      <c r="C1188" s="268">
        <v>20267</v>
      </c>
      <c r="D1188" s="268">
        <v>16557</v>
      </c>
      <c r="E1188" s="68"/>
      <c r="F1188" s="55"/>
      <c r="G1188" s="55"/>
      <c r="M1188" s="143">
        <v>14704</v>
      </c>
      <c r="N1188" s="143">
        <v>12013</v>
      </c>
      <c r="P1188" s="15" t="e">
        <v>#N/A</v>
      </c>
      <c r="Q1188" s="15" t="e">
        <v>#N/A</v>
      </c>
    </row>
    <row r="1189" spans="1:17" ht="15" hidden="1" x14ac:dyDescent="0.2">
      <c r="A1189" s="19">
        <v>78</v>
      </c>
      <c r="B1189" s="22"/>
      <c r="C1189" s="268">
        <v>20267</v>
      </c>
      <c r="D1189" s="268">
        <v>16557</v>
      </c>
      <c r="E1189" s="68"/>
      <c r="F1189" s="55"/>
      <c r="G1189" s="55"/>
      <c r="M1189" s="143">
        <v>14704</v>
      </c>
      <c r="N1189" s="143">
        <v>12013</v>
      </c>
      <c r="P1189" s="15" t="e">
        <v>#N/A</v>
      </c>
      <c r="Q1189" s="15" t="e">
        <v>#N/A</v>
      </c>
    </row>
    <row r="1190" spans="1:17" ht="15" hidden="1" x14ac:dyDescent="0.2">
      <c r="A1190" s="19">
        <v>79</v>
      </c>
      <c r="B1190" s="22"/>
      <c r="C1190" s="268">
        <v>20267</v>
      </c>
      <c r="D1190" s="268">
        <v>16557</v>
      </c>
      <c r="E1190" s="68"/>
      <c r="F1190" s="55"/>
      <c r="G1190" s="55"/>
      <c r="M1190" s="143">
        <v>14704</v>
      </c>
      <c r="N1190" s="143">
        <v>12013</v>
      </c>
      <c r="P1190" s="15" t="e">
        <v>#N/A</v>
      </c>
      <c r="Q1190" s="15" t="e">
        <v>#N/A</v>
      </c>
    </row>
    <row r="1191" spans="1:17" ht="15" hidden="1" x14ac:dyDescent="0.2">
      <c r="A1191" s="19">
        <v>80</v>
      </c>
      <c r="B1191" s="22"/>
      <c r="C1191" s="268">
        <v>20267</v>
      </c>
      <c r="D1191" s="268">
        <v>16557</v>
      </c>
      <c r="E1191" s="68"/>
      <c r="F1191" s="55"/>
      <c r="G1191" s="55"/>
      <c r="M1191" s="143">
        <v>14704</v>
      </c>
      <c r="N1191" s="143">
        <v>12013</v>
      </c>
      <c r="P1191" s="15" t="e">
        <v>#N/A</v>
      </c>
      <c r="Q1191" s="15" t="e">
        <v>#N/A</v>
      </c>
    </row>
    <row r="1192" spans="1:17" ht="15" hidden="1" x14ac:dyDescent="0.2">
      <c r="A1192" s="19">
        <v>81</v>
      </c>
      <c r="B1192" s="22"/>
      <c r="C1192" s="268">
        <v>20267</v>
      </c>
      <c r="D1192" s="268">
        <v>16557</v>
      </c>
      <c r="E1192" s="68"/>
      <c r="F1192" s="55"/>
      <c r="G1192" s="55"/>
      <c r="M1192" s="143">
        <v>14704</v>
      </c>
      <c r="N1192" s="143">
        <v>12013</v>
      </c>
      <c r="P1192" s="15" t="e">
        <v>#N/A</v>
      </c>
      <c r="Q1192" s="15" t="e">
        <v>#N/A</v>
      </c>
    </row>
    <row r="1193" spans="1:17" ht="15" hidden="1" x14ac:dyDescent="0.2">
      <c r="A1193" s="19">
        <v>82</v>
      </c>
      <c r="B1193" s="22"/>
      <c r="C1193" s="268">
        <v>20267</v>
      </c>
      <c r="D1193" s="268">
        <v>16557</v>
      </c>
      <c r="E1193" s="68"/>
      <c r="F1193" s="55"/>
      <c r="G1193" s="55"/>
      <c r="M1193" s="143">
        <v>14704</v>
      </c>
      <c r="N1193" s="143">
        <v>12013</v>
      </c>
      <c r="P1193" s="15" t="e">
        <v>#N/A</v>
      </c>
      <c r="Q1193" s="15" t="e">
        <v>#N/A</v>
      </c>
    </row>
    <row r="1194" spans="1:17" ht="15" hidden="1" x14ac:dyDescent="0.2">
      <c r="A1194" s="19">
        <v>83</v>
      </c>
      <c r="B1194" s="22"/>
      <c r="C1194" s="268">
        <v>20267</v>
      </c>
      <c r="D1194" s="268">
        <v>16557</v>
      </c>
      <c r="E1194" s="68"/>
      <c r="F1194" s="55"/>
      <c r="G1194" s="55"/>
      <c r="M1194" s="143">
        <v>14704</v>
      </c>
      <c r="N1194" s="143">
        <v>12013</v>
      </c>
      <c r="P1194" s="15" t="e">
        <v>#N/A</v>
      </c>
      <c r="Q1194" s="15" t="e">
        <v>#N/A</v>
      </c>
    </row>
    <row r="1195" spans="1:17" ht="15" hidden="1" x14ac:dyDescent="0.2">
      <c r="A1195" s="19">
        <v>84</v>
      </c>
      <c r="B1195" s="22" t="s">
        <v>3</v>
      </c>
      <c r="C1195" s="268">
        <v>20267</v>
      </c>
      <c r="D1195" s="268">
        <v>16557</v>
      </c>
      <c r="E1195" s="68"/>
      <c r="F1195" s="55"/>
      <c r="G1195" s="55"/>
      <c r="M1195" s="143">
        <v>14704</v>
      </c>
      <c r="N1195" s="143">
        <v>12013</v>
      </c>
      <c r="P1195" s="15" t="e">
        <v>#N/A</v>
      </c>
      <c r="Q1195" s="15" t="e">
        <v>#N/A</v>
      </c>
    </row>
    <row r="1196" spans="1:17" ht="15" hidden="1" x14ac:dyDescent="0.2">
      <c r="A1196" s="19">
        <v>1</v>
      </c>
      <c r="B1196" s="22" t="s">
        <v>4</v>
      </c>
      <c r="C1196" s="268">
        <v>1038</v>
      </c>
      <c r="D1196" s="268">
        <v>814</v>
      </c>
      <c r="E1196" s="68"/>
      <c r="F1196" s="52"/>
      <c r="G1196" s="52"/>
      <c r="M1196" s="141">
        <v>752</v>
      </c>
      <c r="N1196" s="141">
        <v>589</v>
      </c>
      <c r="P1196" s="15" t="b">
        <v>1</v>
      </c>
      <c r="Q1196" s="15" t="b">
        <v>1</v>
      </c>
    </row>
    <row r="1197" spans="1:17" ht="15" hidden="1" x14ac:dyDescent="0.2">
      <c r="A1197" s="19">
        <v>2</v>
      </c>
      <c r="B1197" s="22" t="s">
        <v>1</v>
      </c>
      <c r="C1197" s="268">
        <v>1763</v>
      </c>
      <c r="D1197" s="268">
        <v>1385</v>
      </c>
      <c r="E1197" s="68"/>
      <c r="F1197" s="55"/>
      <c r="G1197" s="55"/>
      <c r="M1197" s="143">
        <v>1278</v>
      </c>
      <c r="N1197" s="143">
        <v>1003</v>
      </c>
      <c r="P1197" s="15" t="b">
        <v>1</v>
      </c>
      <c r="Q1197" s="15" t="b">
        <v>1</v>
      </c>
    </row>
    <row r="1198" spans="1:17" ht="15" hidden="1" x14ac:dyDescent="0.2">
      <c r="A1198" s="19">
        <v>3</v>
      </c>
      <c r="B1198" s="22" t="s">
        <v>5</v>
      </c>
      <c r="C1198" s="268">
        <v>2489</v>
      </c>
      <c r="D1198" s="268">
        <v>1949</v>
      </c>
      <c r="E1198" s="68"/>
      <c r="F1198" s="55"/>
      <c r="G1198" s="55"/>
      <c r="M1198" s="143">
        <v>1805</v>
      </c>
      <c r="N1198" s="143">
        <v>1414</v>
      </c>
      <c r="P1198" s="15" t="b">
        <v>1</v>
      </c>
      <c r="Q1198" s="15" t="b">
        <v>1</v>
      </c>
    </row>
    <row r="1199" spans="1:17" hidden="1" x14ac:dyDescent="0.15">
      <c r="A1199" s="19"/>
      <c r="B1199" s="23"/>
      <c r="C1199" s="24"/>
      <c r="D1199" s="24"/>
      <c r="E1199" s="24"/>
      <c r="F1199" s="24"/>
      <c r="G1199" s="24"/>
    </row>
    <row r="1200" spans="1:17" ht="18" hidden="1" x14ac:dyDescent="0.2">
      <c r="A1200" s="498" t="s">
        <v>25</v>
      </c>
      <c r="B1200" s="499"/>
      <c r="C1200" s="499"/>
      <c r="D1200" s="499"/>
      <c r="E1200" s="499"/>
      <c r="F1200" s="499"/>
      <c r="G1200" s="499"/>
    </row>
    <row r="1201" spans="1:8" hidden="1" x14ac:dyDescent="0.15">
      <c r="A1201" s="494" t="s">
        <v>0</v>
      </c>
      <c r="B1201" s="495"/>
      <c r="C1201" s="495"/>
      <c r="D1201" s="495"/>
      <c r="E1201" s="495"/>
      <c r="F1201" s="495"/>
      <c r="G1201" s="495"/>
      <c r="H1201" s="56"/>
    </row>
    <row r="1202" spans="1:8" hidden="1" x14ac:dyDescent="0.15">
      <c r="A1202" s="19" t="s">
        <v>2</v>
      </c>
      <c r="B1202" s="20" t="s">
        <v>2</v>
      </c>
      <c r="C1202" s="65">
        <v>10000</v>
      </c>
      <c r="D1202" s="65">
        <v>20000</v>
      </c>
      <c r="E1202" s="65"/>
      <c r="F1202" s="69"/>
      <c r="G1202" s="69"/>
    </row>
    <row r="1203" spans="1:8" hidden="1" x14ac:dyDescent="0.15">
      <c r="A1203" s="19">
        <v>18</v>
      </c>
      <c r="B1203" s="22"/>
      <c r="C1203" s="26">
        <f>+C1129*$K$2</f>
        <v>215.04000000000002</v>
      </c>
      <c r="D1203" s="26">
        <f t="shared" ref="D1203:G1203" si="843">+D1129*$K$2</f>
        <v>168.74666666666667</v>
      </c>
      <c r="E1203" s="26">
        <f t="shared" si="843"/>
        <v>0</v>
      </c>
      <c r="F1203" s="26">
        <f t="shared" si="843"/>
        <v>0</v>
      </c>
      <c r="G1203" s="26">
        <f t="shared" si="843"/>
        <v>0</v>
      </c>
    </row>
    <row r="1204" spans="1:8" hidden="1" x14ac:dyDescent="0.15">
      <c r="A1204" s="19">
        <v>19</v>
      </c>
      <c r="B1204" s="22"/>
      <c r="C1204" s="26">
        <f t="shared" ref="C1204:G1204" si="844">+C1130*$K$2</f>
        <v>217.93333333333334</v>
      </c>
      <c r="D1204" s="26">
        <f t="shared" si="844"/>
        <v>170.24</v>
      </c>
      <c r="E1204" s="26">
        <f t="shared" si="844"/>
        <v>0</v>
      </c>
      <c r="F1204" s="26">
        <f t="shared" si="844"/>
        <v>0</v>
      </c>
      <c r="G1204" s="26">
        <f t="shared" si="844"/>
        <v>0</v>
      </c>
    </row>
    <row r="1205" spans="1:8" hidden="1" x14ac:dyDescent="0.15">
      <c r="A1205" s="19">
        <v>20</v>
      </c>
      <c r="B1205" s="22"/>
      <c r="C1205" s="26">
        <f t="shared" ref="C1205:G1205" si="845">+C1131*$K$2</f>
        <v>220.36</v>
      </c>
      <c r="D1205" s="26">
        <f t="shared" si="845"/>
        <v>172.01333333333335</v>
      </c>
      <c r="E1205" s="26">
        <f t="shared" si="845"/>
        <v>0</v>
      </c>
      <c r="F1205" s="26">
        <f t="shared" si="845"/>
        <v>0</v>
      </c>
      <c r="G1205" s="26">
        <f t="shared" si="845"/>
        <v>0</v>
      </c>
    </row>
    <row r="1206" spans="1:8" hidden="1" x14ac:dyDescent="0.15">
      <c r="A1206" s="19">
        <v>21</v>
      </c>
      <c r="B1206" s="22"/>
      <c r="C1206" s="26">
        <f t="shared" ref="C1206:G1206" si="846">+C1132*$K$2</f>
        <v>223.53333333333333</v>
      </c>
      <c r="D1206" s="26">
        <f t="shared" si="846"/>
        <v>173.78666666666666</v>
      </c>
      <c r="E1206" s="26">
        <f t="shared" si="846"/>
        <v>0</v>
      </c>
      <c r="F1206" s="26">
        <f t="shared" si="846"/>
        <v>0</v>
      </c>
      <c r="G1206" s="26">
        <f t="shared" si="846"/>
        <v>0</v>
      </c>
    </row>
    <row r="1207" spans="1:8" hidden="1" x14ac:dyDescent="0.15">
      <c r="A1207" s="19">
        <v>22</v>
      </c>
      <c r="B1207" s="22"/>
      <c r="C1207" s="26">
        <f t="shared" ref="C1207:G1207" si="847">+C1133*$K$2</f>
        <v>226.61333333333334</v>
      </c>
      <c r="D1207" s="26">
        <f t="shared" si="847"/>
        <v>175.93333333333334</v>
      </c>
      <c r="E1207" s="26">
        <f t="shared" si="847"/>
        <v>0</v>
      </c>
      <c r="F1207" s="26">
        <f t="shared" si="847"/>
        <v>0</v>
      </c>
      <c r="G1207" s="26">
        <f t="shared" si="847"/>
        <v>0</v>
      </c>
    </row>
    <row r="1208" spans="1:8" hidden="1" x14ac:dyDescent="0.15">
      <c r="A1208" s="19">
        <v>23</v>
      </c>
      <c r="B1208" s="22"/>
      <c r="C1208" s="26">
        <f t="shared" ref="C1208:G1208" si="848">+C1134*$K$2</f>
        <v>229.60000000000002</v>
      </c>
      <c r="D1208" s="26">
        <f t="shared" si="848"/>
        <v>177.70666666666668</v>
      </c>
      <c r="E1208" s="26">
        <f t="shared" si="848"/>
        <v>0</v>
      </c>
      <c r="F1208" s="26">
        <f t="shared" si="848"/>
        <v>0</v>
      </c>
      <c r="G1208" s="26">
        <f t="shared" si="848"/>
        <v>0</v>
      </c>
    </row>
    <row r="1209" spans="1:8" hidden="1" x14ac:dyDescent="0.15">
      <c r="A1209" s="19">
        <v>24</v>
      </c>
      <c r="B1209" s="22"/>
      <c r="C1209" s="26">
        <f t="shared" ref="C1209:G1209" si="849">+C1135*$K$2</f>
        <v>232.86666666666667</v>
      </c>
      <c r="D1209" s="26">
        <f t="shared" si="849"/>
        <v>179.94666666666669</v>
      </c>
      <c r="E1209" s="26">
        <f t="shared" si="849"/>
        <v>0</v>
      </c>
      <c r="F1209" s="26">
        <f t="shared" si="849"/>
        <v>0</v>
      </c>
      <c r="G1209" s="26">
        <f t="shared" si="849"/>
        <v>0</v>
      </c>
    </row>
    <row r="1210" spans="1:8" hidden="1" x14ac:dyDescent="0.15">
      <c r="A1210" s="19">
        <v>25</v>
      </c>
      <c r="B1210" s="22"/>
      <c r="C1210" s="26">
        <f t="shared" ref="C1210:G1210" si="850">+C1136*$K$2</f>
        <v>236.04000000000002</v>
      </c>
      <c r="D1210" s="26">
        <f t="shared" si="850"/>
        <v>181.90666666666667</v>
      </c>
      <c r="E1210" s="26">
        <f t="shared" si="850"/>
        <v>0</v>
      </c>
      <c r="F1210" s="26">
        <f t="shared" si="850"/>
        <v>0</v>
      </c>
      <c r="G1210" s="26">
        <f t="shared" si="850"/>
        <v>0</v>
      </c>
    </row>
    <row r="1211" spans="1:8" hidden="1" x14ac:dyDescent="0.15">
      <c r="A1211" s="19">
        <v>26</v>
      </c>
      <c r="B1211" s="22"/>
      <c r="C1211" s="26">
        <f t="shared" ref="C1211:G1211" si="851">+C1137*$K$2</f>
        <v>240.98666666666668</v>
      </c>
      <c r="D1211" s="26">
        <f t="shared" si="851"/>
        <v>185.36</v>
      </c>
      <c r="E1211" s="26">
        <f t="shared" si="851"/>
        <v>0</v>
      </c>
      <c r="F1211" s="26">
        <f t="shared" si="851"/>
        <v>0</v>
      </c>
      <c r="G1211" s="26">
        <f t="shared" si="851"/>
        <v>0</v>
      </c>
    </row>
    <row r="1212" spans="1:8" hidden="1" x14ac:dyDescent="0.15">
      <c r="A1212" s="19">
        <v>27</v>
      </c>
      <c r="B1212" s="22"/>
      <c r="C1212" s="26">
        <f t="shared" ref="C1212:G1212" si="852">+C1138*$K$2</f>
        <v>245.65333333333334</v>
      </c>
      <c r="D1212" s="26">
        <f t="shared" si="852"/>
        <v>188.72</v>
      </c>
      <c r="E1212" s="26">
        <f t="shared" si="852"/>
        <v>0</v>
      </c>
      <c r="F1212" s="26">
        <f t="shared" si="852"/>
        <v>0</v>
      </c>
      <c r="G1212" s="26">
        <f t="shared" si="852"/>
        <v>0</v>
      </c>
    </row>
    <row r="1213" spans="1:8" hidden="1" x14ac:dyDescent="0.15">
      <c r="A1213" s="19">
        <v>28</v>
      </c>
      <c r="B1213" s="22"/>
      <c r="C1213" s="26">
        <f t="shared" ref="C1213:G1213" si="853">+C1139*$K$2</f>
        <v>250.78666666666669</v>
      </c>
      <c r="D1213" s="26">
        <f t="shared" si="853"/>
        <v>192.17333333333335</v>
      </c>
      <c r="E1213" s="26">
        <f t="shared" si="853"/>
        <v>0</v>
      </c>
      <c r="F1213" s="26">
        <f t="shared" si="853"/>
        <v>0</v>
      </c>
      <c r="G1213" s="26">
        <f t="shared" si="853"/>
        <v>0</v>
      </c>
    </row>
    <row r="1214" spans="1:8" hidden="1" x14ac:dyDescent="0.15">
      <c r="A1214" s="19">
        <v>29</v>
      </c>
      <c r="B1214" s="22"/>
      <c r="C1214" s="26">
        <f t="shared" ref="C1214:G1214" si="854">+C1140*$K$2</f>
        <v>256.29333333333335</v>
      </c>
      <c r="D1214" s="26">
        <f t="shared" si="854"/>
        <v>196</v>
      </c>
      <c r="E1214" s="26">
        <f t="shared" si="854"/>
        <v>0</v>
      </c>
      <c r="F1214" s="26">
        <f t="shared" si="854"/>
        <v>0</v>
      </c>
      <c r="G1214" s="26">
        <f t="shared" si="854"/>
        <v>0</v>
      </c>
    </row>
    <row r="1215" spans="1:8" hidden="1" x14ac:dyDescent="0.15">
      <c r="A1215" s="19">
        <v>30</v>
      </c>
      <c r="B1215" s="22"/>
      <c r="C1215" s="26">
        <f t="shared" ref="C1215:G1215" si="855">+C1141*$K$2</f>
        <v>261.8</v>
      </c>
      <c r="D1215" s="26">
        <f t="shared" si="855"/>
        <v>199.82666666666668</v>
      </c>
      <c r="E1215" s="26">
        <f t="shared" si="855"/>
        <v>0</v>
      </c>
      <c r="F1215" s="26">
        <f t="shared" si="855"/>
        <v>0</v>
      </c>
      <c r="G1215" s="26">
        <f t="shared" si="855"/>
        <v>0</v>
      </c>
    </row>
    <row r="1216" spans="1:8" hidden="1" x14ac:dyDescent="0.15">
      <c r="A1216" s="19">
        <v>31</v>
      </c>
      <c r="B1216" s="22"/>
      <c r="C1216" s="26">
        <f t="shared" ref="C1216:G1216" si="856">+C1142*$K$2</f>
        <v>267.40000000000003</v>
      </c>
      <c r="D1216" s="26">
        <f t="shared" si="856"/>
        <v>204.02666666666667</v>
      </c>
      <c r="E1216" s="26">
        <f t="shared" si="856"/>
        <v>0</v>
      </c>
      <c r="F1216" s="26">
        <f t="shared" si="856"/>
        <v>0</v>
      </c>
      <c r="G1216" s="26">
        <f t="shared" si="856"/>
        <v>0</v>
      </c>
    </row>
    <row r="1217" spans="1:7" hidden="1" x14ac:dyDescent="0.15">
      <c r="A1217" s="19">
        <v>32</v>
      </c>
      <c r="B1217" s="22"/>
      <c r="C1217" s="26">
        <f t="shared" ref="C1217:G1217" si="857">+C1143*$K$2</f>
        <v>273.28000000000003</v>
      </c>
      <c r="D1217" s="26">
        <f t="shared" si="857"/>
        <v>208.13333333333335</v>
      </c>
      <c r="E1217" s="26">
        <f t="shared" si="857"/>
        <v>0</v>
      </c>
      <c r="F1217" s="26">
        <f t="shared" si="857"/>
        <v>0</v>
      </c>
      <c r="G1217" s="26">
        <f t="shared" si="857"/>
        <v>0</v>
      </c>
    </row>
    <row r="1218" spans="1:7" hidden="1" x14ac:dyDescent="0.15">
      <c r="A1218" s="19">
        <v>33</v>
      </c>
      <c r="B1218" s="22"/>
      <c r="C1218" s="26">
        <f t="shared" ref="C1218:G1218" si="858">+C1144*$K$2</f>
        <v>279.53333333333336</v>
      </c>
      <c r="D1218" s="26">
        <f t="shared" si="858"/>
        <v>212.70666666666668</v>
      </c>
      <c r="E1218" s="26">
        <f t="shared" si="858"/>
        <v>0</v>
      </c>
      <c r="F1218" s="26">
        <f t="shared" si="858"/>
        <v>0</v>
      </c>
      <c r="G1218" s="26">
        <f t="shared" si="858"/>
        <v>0</v>
      </c>
    </row>
    <row r="1219" spans="1:7" hidden="1" x14ac:dyDescent="0.15">
      <c r="A1219" s="19">
        <v>34</v>
      </c>
      <c r="B1219" s="22"/>
      <c r="C1219" s="26">
        <f t="shared" ref="C1219:G1219" si="859">+C1145*$K$2</f>
        <v>285.88</v>
      </c>
      <c r="D1219" s="26">
        <f t="shared" si="859"/>
        <v>217.09333333333333</v>
      </c>
      <c r="E1219" s="26">
        <f t="shared" si="859"/>
        <v>0</v>
      </c>
      <c r="F1219" s="26">
        <f t="shared" si="859"/>
        <v>0</v>
      </c>
      <c r="G1219" s="26">
        <f t="shared" si="859"/>
        <v>0</v>
      </c>
    </row>
    <row r="1220" spans="1:7" hidden="1" x14ac:dyDescent="0.15">
      <c r="A1220" s="19">
        <v>35</v>
      </c>
      <c r="B1220" s="22"/>
      <c r="C1220" s="26">
        <f t="shared" ref="C1220:G1220" si="860">+C1146*$K$2</f>
        <v>292.22666666666669</v>
      </c>
      <c r="D1220" s="26">
        <f t="shared" si="860"/>
        <v>221.76000000000002</v>
      </c>
      <c r="E1220" s="26">
        <f t="shared" si="860"/>
        <v>0</v>
      </c>
      <c r="F1220" s="26">
        <f t="shared" si="860"/>
        <v>0</v>
      </c>
      <c r="G1220" s="26">
        <f t="shared" si="860"/>
        <v>0</v>
      </c>
    </row>
    <row r="1221" spans="1:7" hidden="1" x14ac:dyDescent="0.15">
      <c r="A1221" s="19">
        <v>36</v>
      </c>
      <c r="B1221" s="22"/>
      <c r="C1221" s="26">
        <f t="shared" ref="C1221:G1221" si="861">+C1147*$K$2</f>
        <v>298.76</v>
      </c>
      <c r="D1221" s="26">
        <f t="shared" si="861"/>
        <v>226.70666666666668</v>
      </c>
      <c r="E1221" s="26">
        <f t="shared" si="861"/>
        <v>0</v>
      </c>
      <c r="F1221" s="26">
        <f t="shared" si="861"/>
        <v>0</v>
      </c>
      <c r="G1221" s="26">
        <f t="shared" si="861"/>
        <v>0</v>
      </c>
    </row>
    <row r="1222" spans="1:7" hidden="1" x14ac:dyDescent="0.15">
      <c r="A1222" s="19">
        <v>37</v>
      </c>
      <c r="B1222" s="22"/>
      <c r="C1222" s="26">
        <f t="shared" ref="C1222:G1222" si="862">+C1148*$K$2</f>
        <v>305.76</v>
      </c>
      <c r="D1222" s="26">
        <f t="shared" si="862"/>
        <v>231.93333333333334</v>
      </c>
      <c r="E1222" s="26">
        <f t="shared" si="862"/>
        <v>0</v>
      </c>
      <c r="F1222" s="26">
        <f t="shared" si="862"/>
        <v>0</v>
      </c>
      <c r="G1222" s="26">
        <f t="shared" si="862"/>
        <v>0</v>
      </c>
    </row>
    <row r="1223" spans="1:7" hidden="1" x14ac:dyDescent="0.15">
      <c r="A1223" s="19">
        <v>38</v>
      </c>
      <c r="B1223" s="22"/>
      <c r="C1223" s="26">
        <f t="shared" ref="C1223:G1223" si="863">+C1149*$K$2</f>
        <v>312.57333333333332</v>
      </c>
      <c r="D1223" s="26">
        <f t="shared" si="863"/>
        <v>236.88000000000002</v>
      </c>
      <c r="E1223" s="26">
        <f t="shared" si="863"/>
        <v>0</v>
      </c>
      <c r="F1223" s="26">
        <f t="shared" si="863"/>
        <v>0</v>
      </c>
      <c r="G1223" s="26">
        <f t="shared" si="863"/>
        <v>0</v>
      </c>
    </row>
    <row r="1224" spans="1:7" hidden="1" x14ac:dyDescent="0.15">
      <c r="A1224" s="19">
        <v>39</v>
      </c>
      <c r="B1224" s="22"/>
      <c r="C1224" s="26">
        <f t="shared" ref="C1224:G1224" si="864">+C1150*$K$2</f>
        <v>320.04000000000002</v>
      </c>
      <c r="D1224" s="26">
        <f t="shared" si="864"/>
        <v>242.48000000000002</v>
      </c>
      <c r="E1224" s="26">
        <f t="shared" si="864"/>
        <v>0</v>
      </c>
      <c r="F1224" s="26">
        <f t="shared" si="864"/>
        <v>0</v>
      </c>
      <c r="G1224" s="26">
        <f t="shared" si="864"/>
        <v>0</v>
      </c>
    </row>
    <row r="1225" spans="1:7" hidden="1" x14ac:dyDescent="0.15">
      <c r="A1225" s="19">
        <v>40</v>
      </c>
      <c r="B1225" s="22"/>
      <c r="C1225" s="26">
        <f t="shared" ref="C1225:G1225" si="865">+C1151*$K$2</f>
        <v>327.41333333333336</v>
      </c>
      <c r="D1225" s="26">
        <f t="shared" si="865"/>
        <v>247.98666666666668</v>
      </c>
      <c r="E1225" s="26">
        <f t="shared" si="865"/>
        <v>0</v>
      </c>
      <c r="F1225" s="26">
        <f t="shared" si="865"/>
        <v>0</v>
      </c>
      <c r="G1225" s="26">
        <f t="shared" si="865"/>
        <v>0</v>
      </c>
    </row>
    <row r="1226" spans="1:7" hidden="1" x14ac:dyDescent="0.15">
      <c r="A1226" s="19">
        <v>41</v>
      </c>
      <c r="B1226" s="22"/>
      <c r="C1226" s="26">
        <f t="shared" ref="C1226:G1226" si="866">+C1152*$K$2</f>
        <v>334.88</v>
      </c>
      <c r="D1226" s="26">
        <f t="shared" si="866"/>
        <v>253.49333333333334</v>
      </c>
      <c r="E1226" s="26">
        <f t="shared" si="866"/>
        <v>0</v>
      </c>
      <c r="F1226" s="26">
        <f t="shared" si="866"/>
        <v>0</v>
      </c>
      <c r="G1226" s="26">
        <f t="shared" si="866"/>
        <v>0</v>
      </c>
    </row>
    <row r="1227" spans="1:7" hidden="1" x14ac:dyDescent="0.15">
      <c r="A1227" s="19">
        <v>42</v>
      </c>
      <c r="B1227" s="22"/>
      <c r="C1227" s="26">
        <f t="shared" ref="C1227:G1227" si="867">+C1153*$K$2</f>
        <v>342.72</v>
      </c>
      <c r="D1227" s="26">
        <f t="shared" si="867"/>
        <v>259.74666666666667</v>
      </c>
      <c r="E1227" s="26">
        <f t="shared" si="867"/>
        <v>0</v>
      </c>
      <c r="F1227" s="26">
        <f t="shared" si="867"/>
        <v>0</v>
      </c>
      <c r="G1227" s="26">
        <f t="shared" si="867"/>
        <v>0</v>
      </c>
    </row>
    <row r="1228" spans="1:7" hidden="1" x14ac:dyDescent="0.15">
      <c r="A1228" s="19">
        <v>43</v>
      </c>
      <c r="B1228" s="22"/>
      <c r="C1228" s="26">
        <f t="shared" ref="C1228:G1228" si="868">+C1154*$K$2</f>
        <v>350.74666666666667</v>
      </c>
      <c r="D1228" s="26">
        <f t="shared" si="868"/>
        <v>265.62666666666667</v>
      </c>
      <c r="E1228" s="26">
        <f t="shared" si="868"/>
        <v>0</v>
      </c>
      <c r="F1228" s="26">
        <f t="shared" si="868"/>
        <v>0</v>
      </c>
      <c r="G1228" s="26">
        <f t="shared" si="868"/>
        <v>0</v>
      </c>
    </row>
    <row r="1229" spans="1:7" hidden="1" x14ac:dyDescent="0.15">
      <c r="A1229" s="19">
        <v>44</v>
      </c>
      <c r="B1229" s="22"/>
      <c r="C1229" s="26">
        <f t="shared" ref="C1229:G1229" si="869">+C1155*$K$2</f>
        <v>358.86666666666667</v>
      </c>
      <c r="D1229" s="26">
        <f t="shared" si="869"/>
        <v>271.97333333333336</v>
      </c>
      <c r="E1229" s="26">
        <f t="shared" si="869"/>
        <v>0</v>
      </c>
      <c r="F1229" s="26">
        <f t="shared" si="869"/>
        <v>0</v>
      </c>
      <c r="G1229" s="26">
        <f t="shared" si="869"/>
        <v>0</v>
      </c>
    </row>
    <row r="1230" spans="1:7" hidden="1" x14ac:dyDescent="0.15">
      <c r="A1230" s="19">
        <v>45</v>
      </c>
      <c r="B1230" s="22"/>
      <c r="C1230" s="26">
        <f t="shared" ref="C1230:G1230" si="870">+C1156*$K$2</f>
        <v>367.26666666666671</v>
      </c>
      <c r="D1230" s="26">
        <f t="shared" si="870"/>
        <v>278.41333333333336</v>
      </c>
      <c r="E1230" s="26">
        <f t="shared" si="870"/>
        <v>0</v>
      </c>
      <c r="F1230" s="26">
        <f t="shared" si="870"/>
        <v>0</v>
      </c>
      <c r="G1230" s="26">
        <f t="shared" si="870"/>
        <v>0</v>
      </c>
    </row>
    <row r="1231" spans="1:7" hidden="1" x14ac:dyDescent="0.15">
      <c r="A1231" s="19">
        <v>46</v>
      </c>
      <c r="B1231" s="22"/>
      <c r="C1231" s="26">
        <f t="shared" ref="C1231:G1231" si="871">+C1157*$K$2</f>
        <v>375.76</v>
      </c>
      <c r="D1231" s="26">
        <f t="shared" si="871"/>
        <v>284.85333333333335</v>
      </c>
      <c r="E1231" s="26">
        <f t="shared" si="871"/>
        <v>0</v>
      </c>
      <c r="F1231" s="26">
        <f t="shared" si="871"/>
        <v>0</v>
      </c>
      <c r="G1231" s="26">
        <f t="shared" si="871"/>
        <v>0</v>
      </c>
    </row>
    <row r="1232" spans="1:7" hidden="1" x14ac:dyDescent="0.15">
      <c r="A1232" s="19">
        <v>47</v>
      </c>
      <c r="B1232" s="22"/>
      <c r="C1232" s="26">
        <f t="shared" ref="C1232:G1232" si="872">+C1158*$K$2</f>
        <v>384.53333333333336</v>
      </c>
      <c r="D1232" s="26">
        <f t="shared" si="872"/>
        <v>291.57333333333332</v>
      </c>
      <c r="E1232" s="26">
        <f t="shared" si="872"/>
        <v>0</v>
      </c>
      <c r="F1232" s="26">
        <f t="shared" si="872"/>
        <v>0</v>
      </c>
      <c r="G1232" s="26">
        <f t="shared" si="872"/>
        <v>0</v>
      </c>
    </row>
    <row r="1233" spans="1:7" hidden="1" x14ac:dyDescent="0.15">
      <c r="A1233" s="19">
        <v>48</v>
      </c>
      <c r="B1233" s="22"/>
      <c r="C1233" s="26">
        <f t="shared" ref="C1233:G1233" si="873">+C1159*$K$2</f>
        <v>393.30666666666667</v>
      </c>
      <c r="D1233" s="26">
        <f t="shared" si="873"/>
        <v>298.57333333333332</v>
      </c>
      <c r="E1233" s="26">
        <f t="shared" si="873"/>
        <v>0</v>
      </c>
      <c r="F1233" s="26">
        <f t="shared" si="873"/>
        <v>0</v>
      </c>
      <c r="G1233" s="26">
        <f t="shared" si="873"/>
        <v>0</v>
      </c>
    </row>
    <row r="1234" spans="1:7" hidden="1" x14ac:dyDescent="0.15">
      <c r="A1234" s="19">
        <v>49</v>
      </c>
      <c r="B1234" s="22"/>
      <c r="C1234" s="26">
        <f t="shared" ref="C1234:G1234" si="874">+C1160*$K$2</f>
        <v>402.45333333333338</v>
      </c>
      <c r="D1234" s="26">
        <f t="shared" si="874"/>
        <v>305.76</v>
      </c>
      <c r="E1234" s="26">
        <f t="shared" si="874"/>
        <v>0</v>
      </c>
      <c r="F1234" s="26">
        <f t="shared" si="874"/>
        <v>0</v>
      </c>
      <c r="G1234" s="26">
        <f t="shared" si="874"/>
        <v>0</v>
      </c>
    </row>
    <row r="1235" spans="1:7" hidden="1" x14ac:dyDescent="0.15">
      <c r="A1235" s="19">
        <v>50</v>
      </c>
      <c r="B1235" s="22"/>
      <c r="C1235" s="26">
        <f t="shared" ref="C1235:G1235" si="875">+C1161*$K$2</f>
        <v>411.88</v>
      </c>
      <c r="D1235" s="26">
        <f t="shared" si="875"/>
        <v>313.04000000000002</v>
      </c>
      <c r="E1235" s="26">
        <f t="shared" si="875"/>
        <v>0</v>
      </c>
      <c r="F1235" s="26">
        <f t="shared" si="875"/>
        <v>0</v>
      </c>
      <c r="G1235" s="26">
        <f t="shared" si="875"/>
        <v>0</v>
      </c>
    </row>
    <row r="1236" spans="1:7" hidden="1" x14ac:dyDescent="0.15">
      <c r="A1236" s="19">
        <v>51</v>
      </c>
      <c r="B1236" s="22"/>
      <c r="C1236" s="26">
        <f t="shared" ref="C1236:G1236" si="876">+C1162*$K$2</f>
        <v>421.40000000000003</v>
      </c>
      <c r="D1236" s="26">
        <f t="shared" si="876"/>
        <v>320.50666666666666</v>
      </c>
      <c r="E1236" s="26">
        <f t="shared" si="876"/>
        <v>0</v>
      </c>
      <c r="F1236" s="26">
        <f t="shared" si="876"/>
        <v>0</v>
      </c>
      <c r="G1236" s="26">
        <f t="shared" si="876"/>
        <v>0</v>
      </c>
    </row>
    <row r="1237" spans="1:7" hidden="1" x14ac:dyDescent="0.15">
      <c r="A1237" s="19">
        <v>52</v>
      </c>
      <c r="B1237" s="22"/>
      <c r="C1237" s="26">
        <f t="shared" ref="C1237:G1237" si="877">+C1163*$K$2</f>
        <v>431.01333333333338</v>
      </c>
      <c r="D1237" s="26">
        <f t="shared" si="877"/>
        <v>327.97333333333336</v>
      </c>
      <c r="E1237" s="26">
        <f t="shared" si="877"/>
        <v>0</v>
      </c>
      <c r="F1237" s="26">
        <f t="shared" si="877"/>
        <v>0</v>
      </c>
      <c r="G1237" s="26">
        <f t="shared" si="877"/>
        <v>0</v>
      </c>
    </row>
    <row r="1238" spans="1:7" hidden="1" x14ac:dyDescent="0.15">
      <c r="A1238" s="19">
        <v>53</v>
      </c>
      <c r="B1238" s="22"/>
      <c r="C1238" s="26">
        <f t="shared" ref="C1238:G1238" si="878">+C1164*$K$2</f>
        <v>440.53333333333336</v>
      </c>
      <c r="D1238" s="26">
        <f t="shared" si="878"/>
        <v>335.72</v>
      </c>
      <c r="E1238" s="26">
        <f t="shared" si="878"/>
        <v>0</v>
      </c>
      <c r="F1238" s="26">
        <f t="shared" si="878"/>
        <v>0</v>
      </c>
      <c r="G1238" s="26">
        <f t="shared" si="878"/>
        <v>0</v>
      </c>
    </row>
    <row r="1239" spans="1:7" hidden="1" x14ac:dyDescent="0.15">
      <c r="A1239" s="19">
        <v>54</v>
      </c>
      <c r="B1239" s="22"/>
      <c r="C1239" s="26">
        <f t="shared" ref="C1239:G1239" si="879">+C1165*$K$2</f>
        <v>450.89333333333337</v>
      </c>
      <c r="D1239" s="26">
        <f t="shared" si="879"/>
        <v>343.56</v>
      </c>
      <c r="E1239" s="26">
        <f t="shared" si="879"/>
        <v>0</v>
      </c>
      <c r="F1239" s="26">
        <f t="shared" si="879"/>
        <v>0</v>
      </c>
      <c r="G1239" s="26">
        <f t="shared" si="879"/>
        <v>0</v>
      </c>
    </row>
    <row r="1240" spans="1:7" hidden="1" x14ac:dyDescent="0.15">
      <c r="A1240" s="19">
        <v>55</v>
      </c>
      <c r="B1240" s="22"/>
      <c r="C1240" s="26">
        <f t="shared" ref="C1240:G1240" si="880">+C1166*$K$2</f>
        <v>461.16</v>
      </c>
      <c r="D1240" s="26">
        <f t="shared" si="880"/>
        <v>351.68</v>
      </c>
      <c r="E1240" s="26">
        <f t="shared" si="880"/>
        <v>0</v>
      </c>
      <c r="F1240" s="26">
        <f t="shared" si="880"/>
        <v>0</v>
      </c>
      <c r="G1240" s="26">
        <f t="shared" si="880"/>
        <v>0</v>
      </c>
    </row>
    <row r="1241" spans="1:7" hidden="1" x14ac:dyDescent="0.15">
      <c r="A1241" s="19">
        <v>56</v>
      </c>
      <c r="B1241" s="22"/>
      <c r="C1241" s="26">
        <f t="shared" ref="C1241:G1241" si="881">+C1167*$K$2</f>
        <v>471.61333333333334</v>
      </c>
      <c r="D1241" s="26">
        <f t="shared" si="881"/>
        <v>360.17333333333335</v>
      </c>
      <c r="E1241" s="26">
        <f t="shared" si="881"/>
        <v>0</v>
      </c>
      <c r="F1241" s="26">
        <f t="shared" si="881"/>
        <v>0</v>
      </c>
      <c r="G1241" s="26">
        <f t="shared" si="881"/>
        <v>0</v>
      </c>
    </row>
    <row r="1242" spans="1:7" hidden="1" x14ac:dyDescent="0.15">
      <c r="A1242" s="19">
        <v>57</v>
      </c>
      <c r="B1242" s="22"/>
      <c r="C1242" s="26">
        <f t="shared" ref="C1242:G1242" si="882">+C1168*$K$2</f>
        <v>482.16</v>
      </c>
      <c r="D1242" s="26">
        <f t="shared" si="882"/>
        <v>368.48</v>
      </c>
      <c r="E1242" s="26">
        <f t="shared" si="882"/>
        <v>0</v>
      </c>
      <c r="F1242" s="26">
        <f t="shared" si="882"/>
        <v>0</v>
      </c>
      <c r="G1242" s="26">
        <f t="shared" si="882"/>
        <v>0</v>
      </c>
    </row>
    <row r="1243" spans="1:7" hidden="1" x14ac:dyDescent="0.15">
      <c r="A1243" s="19">
        <v>58</v>
      </c>
      <c r="B1243" s="22"/>
      <c r="C1243" s="26">
        <f t="shared" ref="C1243:G1243" si="883">+C1169*$K$2</f>
        <v>492.89333333333337</v>
      </c>
      <c r="D1243" s="26">
        <f t="shared" si="883"/>
        <v>377.16</v>
      </c>
      <c r="E1243" s="26">
        <f t="shared" si="883"/>
        <v>0</v>
      </c>
      <c r="F1243" s="26">
        <f t="shared" si="883"/>
        <v>0</v>
      </c>
      <c r="G1243" s="26">
        <f t="shared" si="883"/>
        <v>0</v>
      </c>
    </row>
    <row r="1244" spans="1:7" hidden="1" x14ac:dyDescent="0.15">
      <c r="A1244" s="19">
        <v>59</v>
      </c>
      <c r="B1244" s="22"/>
      <c r="C1244" s="26">
        <f t="shared" ref="C1244:G1244" si="884">+C1170*$K$2</f>
        <v>503.81333333333333</v>
      </c>
      <c r="D1244" s="26">
        <f t="shared" si="884"/>
        <v>385.84000000000003</v>
      </c>
      <c r="E1244" s="26">
        <f t="shared" si="884"/>
        <v>0</v>
      </c>
      <c r="F1244" s="26">
        <f t="shared" si="884"/>
        <v>0</v>
      </c>
      <c r="G1244" s="26">
        <f t="shared" si="884"/>
        <v>0</v>
      </c>
    </row>
    <row r="1245" spans="1:7" hidden="1" x14ac:dyDescent="0.15">
      <c r="A1245" s="19">
        <v>60</v>
      </c>
      <c r="B1245" s="22"/>
      <c r="C1245" s="26">
        <f t="shared" ref="C1245:G1245" si="885">+C1171*$K$2</f>
        <v>515.20000000000005</v>
      </c>
      <c r="D1245" s="26">
        <f t="shared" si="885"/>
        <v>394.89333333333337</v>
      </c>
      <c r="E1245" s="26">
        <f t="shared" si="885"/>
        <v>0</v>
      </c>
      <c r="F1245" s="26">
        <f t="shared" si="885"/>
        <v>0</v>
      </c>
      <c r="G1245" s="26">
        <f t="shared" si="885"/>
        <v>0</v>
      </c>
    </row>
    <row r="1246" spans="1:7" hidden="1" x14ac:dyDescent="0.15">
      <c r="A1246" s="19">
        <v>61</v>
      </c>
      <c r="B1246" s="22"/>
      <c r="C1246" s="26">
        <f t="shared" ref="C1246:G1246" si="886">+C1172*$K$2</f>
        <v>573.81333333333339</v>
      </c>
      <c r="D1246" s="26">
        <f t="shared" si="886"/>
        <v>442.0266666666667</v>
      </c>
      <c r="E1246" s="26">
        <f t="shared" si="886"/>
        <v>0</v>
      </c>
      <c r="F1246" s="26">
        <f t="shared" si="886"/>
        <v>0</v>
      </c>
      <c r="G1246" s="26">
        <f t="shared" si="886"/>
        <v>0</v>
      </c>
    </row>
    <row r="1247" spans="1:7" hidden="1" x14ac:dyDescent="0.15">
      <c r="A1247" s="19">
        <v>62</v>
      </c>
      <c r="B1247" s="22"/>
      <c r="C1247" s="26">
        <f t="shared" ref="C1247:G1247" si="887">+C1173*$K$2</f>
        <v>637.18666666666672</v>
      </c>
      <c r="D1247" s="26">
        <f t="shared" si="887"/>
        <v>493.36</v>
      </c>
      <c r="E1247" s="26">
        <f t="shared" si="887"/>
        <v>0</v>
      </c>
      <c r="F1247" s="26">
        <f t="shared" si="887"/>
        <v>0</v>
      </c>
      <c r="G1247" s="26">
        <f t="shared" si="887"/>
        <v>0</v>
      </c>
    </row>
    <row r="1248" spans="1:7" hidden="1" x14ac:dyDescent="0.15">
      <c r="A1248" s="19">
        <v>63</v>
      </c>
      <c r="B1248" s="22"/>
      <c r="C1248" s="26">
        <f t="shared" ref="C1248:G1248" si="888">+C1174*$K$2</f>
        <v>705.41333333333341</v>
      </c>
      <c r="D1248" s="26">
        <f t="shared" si="888"/>
        <v>549.1733333333334</v>
      </c>
      <c r="E1248" s="26">
        <f t="shared" si="888"/>
        <v>0</v>
      </c>
      <c r="F1248" s="26">
        <f t="shared" si="888"/>
        <v>0</v>
      </c>
      <c r="G1248" s="26">
        <f t="shared" si="888"/>
        <v>0</v>
      </c>
    </row>
    <row r="1249" spans="1:7" hidden="1" x14ac:dyDescent="0.15">
      <c r="A1249" s="19">
        <v>64</v>
      </c>
      <c r="B1249" s="22"/>
      <c r="C1249" s="26">
        <f t="shared" ref="C1249:G1249" si="889">+C1175*$K$2</f>
        <v>778.40000000000009</v>
      </c>
      <c r="D1249" s="26">
        <f t="shared" si="889"/>
        <v>608.81333333333339</v>
      </c>
      <c r="E1249" s="26">
        <f t="shared" si="889"/>
        <v>0</v>
      </c>
      <c r="F1249" s="26">
        <f t="shared" si="889"/>
        <v>0</v>
      </c>
      <c r="G1249" s="26">
        <f t="shared" si="889"/>
        <v>0</v>
      </c>
    </row>
    <row r="1250" spans="1:7" hidden="1" x14ac:dyDescent="0.15">
      <c r="A1250" s="19">
        <v>65</v>
      </c>
      <c r="B1250" s="22"/>
      <c r="C1250" s="26">
        <f t="shared" ref="C1250:G1250" si="890">+C1176*$K$2</f>
        <v>855.86666666666667</v>
      </c>
      <c r="D1250" s="26">
        <f t="shared" si="890"/>
        <v>673.02666666666664</v>
      </c>
      <c r="E1250" s="26">
        <f t="shared" si="890"/>
        <v>0</v>
      </c>
      <c r="F1250" s="26">
        <f t="shared" si="890"/>
        <v>0</v>
      </c>
      <c r="G1250" s="26">
        <f t="shared" si="890"/>
        <v>0</v>
      </c>
    </row>
    <row r="1251" spans="1:7" hidden="1" x14ac:dyDescent="0.15">
      <c r="A1251" s="19">
        <v>66</v>
      </c>
      <c r="B1251" s="22"/>
      <c r="C1251" s="26">
        <f t="shared" ref="C1251:G1251" si="891">+C1177*$K$2</f>
        <v>938.18666666666672</v>
      </c>
      <c r="D1251" s="26">
        <f t="shared" si="891"/>
        <v>741.16000000000008</v>
      </c>
      <c r="E1251" s="26">
        <f t="shared" si="891"/>
        <v>0</v>
      </c>
      <c r="F1251" s="26">
        <f t="shared" si="891"/>
        <v>0</v>
      </c>
      <c r="G1251" s="26">
        <f t="shared" si="891"/>
        <v>0</v>
      </c>
    </row>
    <row r="1252" spans="1:7" hidden="1" x14ac:dyDescent="0.15">
      <c r="A1252" s="19">
        <v>67</v>
      </c>
      <c r="B1252" s="22"/>
      <c r="C1252" s="26">
        <f t="shared" ref="C1252:G1252" si="892">+C1178*$K$2</f>
        <v>1025.1733333333334</v>
      </c>
      <c r="D1252" s="26">
        <f t="shared" si="892"/>
        <v>813.86666666666667</v>
      </c>
      <c r="E1252" s="26">
        <f t="shared" si="892"/>
        <v>0</v>
      </c>
      <c r="F1252" s="26">
        <f t="shared" si="892"/>
        <v>0</v>
      </c>
      <c r="G1252" s="26">
        <f t="shared" si="892"/>
        <v>0</v>
      </c>
    </row>
    <row r="1253" spans="1:7" hidden="1" x14ac:dyDescent="0.15">
      <c r="A1253" s="19">
        <v>68</v>
      </c>
      <c r="B1253" s="22"/>
      <c r="C1253" s="26">
        <f t="shared" ref="C1253:G1253" si="893">+C1179*$K$2</f>
        <v>1117.0133333333333</v>
      </c>
      <c r="D1253" s="26">
        <f t="shared" si="893"/>
        <v>890.5866666666667</v>
      </c>
      <c r="E1253" s="26">
        <f t="shared" si="893"/>
        <v>0</v>
      </c>
      <c r="F1253" s="26">
        <f t="shared" si="893"/>
        <v>0</v>
      </c>
      <c r="G1253" s="26">
        <f t="shared" si="893"/>
        <v>0</v>
      </c>
    </row>
    <row r="1254" spans="1:7" hidden="1" x14ac:dyDescent="0.15">
      <c r="A1254" s="19">
        <v>69</v>
      </c>
      <c r="B1254" s="22"/>
      <c r="C1254" s="26">
        <f t="shared" ref="C1254:G1254" si="894">+C1180*$K$2</f>
        <v>1213.6133333333335</v>
      </c>
      <c r="D1254" s="26">
        <f t="shared" si="894"/>
        <v>971.41333333333341</v>
      </c>
      <c r="E1254" s="26">
        <f t="shared" si="894"/>
        <v>0</v>
      </c>
      <c r="F1254" s="26">
        <f t="shared" si="894"/>
        <v>0</v>
      </c>
      <c r="G1254" s="26">
        <f t="shared" si="894"/>
        <v>0</v>
      </c>
    </row>
    <row r="1255" spans="1:7" hidden="1" x14ac:dyDescent="0.15">
      <c r="A1255" s="19">
        <v>70</v>
      </c>
      <c r="B1255" s="22"/>
      <c r="C1255" s="26">
        <f t="shared" ref="C1255:G1255" si="895">+C1181*$K$2</f>
        <v>1314.88</v>
      </c>
      <c r="D1255" s="26">
        <f t="shared" si="895"/>
        <v>1056.44</v>
      </c>
      <c r="E1255" s="26">
        <f t="shared" si="895"/>
        <v>0</v>
      </c>
      <c r="F1255" s="26">
        <f t="shared" si="895"/>
        <v>0</v>
      </c>
      <c r="G1255" s="26">
        <f t="shared" si="895"/>
        <v>0</v>
      </c>
    </row>
    <row r="1256" spans="1:7" hidden="1" x14ac:dyDescent="0.15">
      <c r="A1256" s="19">
        <v>71</v>
      </c>
      <c r="B1256" s="22"/>
      <c r="C1256" s="26">
        <f t="shared" ref="C1256:G1256" si="896">+C1182*$K$2</f>
        <v>1420.6266666666668</v>
      </c>
      <c r="D1256" s="26">
        <f t="shared" si="896"/>
        <v>1145.9466666666667</v>
      </c>
      <c r="E1256" s="26">
        <f t="shared" si="896"/>
        <v>0</v>
      </c>
      <c r="F1256" s="26">
        <f t="shared" si="896"/>
        <v>0</v>
      </c>
      <c r="G1256" s="26">
        <f t="shared" si="896"/>
        <v>0</v>
      </c>
    </row>
    <row r="1257" spans="1:7" hidden="1" x14ac:dyDescent="0.15">
      <c r="A1257" s="19">
        <v>72</v>
      </c>
      <c r="B1257" s="22"/>
      <c r="C1257" s="26">
        <f t="shared" ref="C1257:G1257" si="897">+C1183*$K$2</f>
        <v>1531.2266666666667</v>
      </c>
      <c r="D1257" s="26">
        <f t="shared" si="897"/>
        <v>1239.3733333333334</v>
      </c>
      <c r="E1257" s="26">
        <f t="shared" si="897"/>
        <v>0</v>
      </c>
      <c r="F1257" s="26">
        <f t="shared" si="897"/>
        <v>0</v>
      </c>
      <c r="G1257" s="26">
        <f t="shared" si="897"/>
        <v>0</v>
      </c>
    </row>
    <row r="1258" spans="1:7" hidden="1" x14ac:dyDescent="0.15">
      <c r="A1258" s="19">
        <v>73</v>
      </c>
      <c r="B1258" s="22"/>
      <c r="C1258" s="26">
        <f t="shared" ref="C1258:G1258" si="898">+C1184*$K$2</f>
        <v>1646.5866666666668</v>
      </c>
      <c r="D1258" s="26">
        <f t="shared" si="898"/>
        <v>1337.28</v>
      </c>
      <c r="E1258" s="26">
        <f t="shared" si="898"/>
        <v>0</v>
      </c>
      <c r="F1258" s="26">
        <f t="shared" si="898"/>
        <v>0</v>
      </c>
      <c r="G1258" s="26">
        <f t="shared" si="898"/>
        <v>0</v>
      </c>
    </row>
    <row r="1259" spans="1:7" hidden="1" x14ac:dyDescent="0.15">
      <c r="A1259" s="19">
        <v>74</v>
      </c>
      <c r="B1259" s="22"/>
      <c r="C1259" s="26">
        <f t="shared" ref="C1259:G1259" si="899">+C1185*$K$2</f>
        <v>1766.8000000000002</v>
      </c>
      <c r="D1259" s="26">
        <f t="shared" si="899"/>
        <v>1439.2</v>
      </c>
      <c r="E1259" s="26">
        <f t="shared" si="899"/>
        <v>0</v>
      </c>
      <c r="F1259" s="26">
        <f t="shared" si="899"/>
        <v>0</v>
      </c>
      <c r="G1259" s="26">
        <f t="shared" si="899"/>
        <v>0</v>
      </c>
    </row>
    <row r="1260" spans="1:7" hidden="1" x14ac:dyDescent="0.15">
      <c r="A1260" s="19">
        <v>75</v>
      </c>
      <c r="B1260" s="22"/>
      <c r="C1260" s="26">
        <f t="shared" ref="C1260:G1260" si="900">+C1186*$K$2</f>
        <v>1891.5866666666668</v>
      </c>
      <c r="D1260" s="26">
        <f t="shared" si="900"/>
        <v>1545.3200000000002</v>
      </c>
      <c r="E1260" s="26">
        <f t="shared" si="900"/>
        <v>0</v>
      </c>
      <c r="F1260" s="26">
        <f t="shared" si="900"/>
        <v>0</v>
      </c>
      <c r="G1260" s="26">
        <f t="shared" si="900"/>
        <v>0</v>
      </c>
    </row>
    <row r="1261" spans="1:7" hidden="1" x14ac:dyDescent="0.15">
      <c r="A1261" s="19">
        <v>76</v>
      </c>
      <c r="B1261" s="22"/>
      <c r="C1261" s="26">
        <f t="shared" ref="C1261:G1261" si="901">+C1187*$K$2</f>
        <v>1891.5866666666668</v>
      </c>
      <c r="D1261" s="26">
        <f t="shared" si="901"/>
        <v>1545.3200000000002</v>
      </c>
      <c r="E1261" s="26">
        <f t="shared" si="901"/>
        <v>0</v>
      </c>
      <c r="F1261" s="26">
        <f t="shared" si="901"/>
        <v>0</v>
      </c>
      <c r="G1261" s="26">
        <f t="shared" si="901"/>
        <v>0</v>
      </c>
    </row>
    <row r="1262" spans="1:7" hidden="1" x14ac:dyDescent="0.15">
      <c r="A1262" s="19">
        <v>77</v>
      </c>
      <c r="B1262" s="22"/>
      <c r="C1262" s="26">
        <f t="shared" ref="C1262:G1262" si="902">+C1188*$K$2</f>
        <v>1891.5866666666668</v>
      </c>
      <c r="D1262" s="26">
        <f t="shared" si="902"/>
        <v>1545.3200000000002</v>
      </c>
      <c r="E1262" s="26">
        <f t="shared" si="902"/>
        <v>0</v>
      </c>
      <c r="F1262" s="26">
        <f t="shared" si="902"/>
        <v>0</v>
      </c>
      <c r="G1262" s="26">
        <f t="shared" si="902"/>
        <v>0</v>
      </c>
    </row>
    <row r="1263" spans="1:7" hidden="1" x14ac:dyDescent="0.15">
      <c r="A1263" s="19">
        <v>78</v>
      </c>
      <c r="B1263" s="22"/>
      <c r="C1263" s="26">
        <f t="shared" ref="C1263:G1263" si="903">+C1189*$K$2</f>
        <v>1891.5866666666668</v>
      </c>
      <c r="D1263" s="26">
        <f t="shared" si="903"/>
        <v>1545.3200000000002</v>
      </c>
      <c r="E1263" s="26">
        <f t="shared" si="903"/>
        <v>0</v>
      </c>
      <c r="F1263" s="26">
        <f t="shared" si="903"/>
        <v>0</v>
      </c>
      <c r="G1263" s="26">
        <f t="shared" si="903"/>
        <v>0</v>
      </c>
    </row>
    <row r="1264" spans="1:7" hidden="1" x14ac:dyDescent="0.15">
      <c r="A1264" s="19">
        <v>79</v>
      </c>
      <c r="B1264" s="22"/>
      <c r="C1264" s="26">
        <f t="shared" ref="C1264:G1264" si="904">+C1190*$K$2</f>
        <v>1891.5866666666668</v>
      </c>
      <c r="D1264" s="26">
        <f t="shared" si="904"/>
        <v>1545.3200000000002</v>
      </c>
      <c r="E1264" s="26">
        <f t="shared" si="904"/>
        <v>0</v>
      </c>
      <c r="F1264" s="26">
        <f t="shared" si="904"/>
        <v>0</v>
      </c>
      <c r="G1264" s="26">
        <f t="shared" si="904"/>
        <v>0</v>
      </c>
    </row>
    <row r="1265" spans="1:8" hidden="1" x14ac:dyDescent="0.15">
      <c r="A1265" s="19">
        <v>80</v>
      </c>
      <c r="B1265" s="22"/>
      <c r="C1265" s="26">
        <f t="shared" ref="C1265:E1265" si="905">+C1191*$K$2</f>
        <v>1891.5866666666668</v>
      </c>
      <c r="D1265" s="26">
        <f t="shared" si="905"/>
        <v>1545.3200000000002</v>
      </c>
      <c r="E1265" s="26">
        <f t="shared" si="905"/>
        <v>0</v>
      </c>
      <c r="F1265" s="26"/>
      <c r="G1265" s="26"/>
    </row>
    <row r="1266" spans="1:8" hidden="1" x14ac:dyDescent="0.15">
      <c r="A1266" s="19">
        <v>81</v>
      </c>
      <c r="B1266" s="22"/>
      <c r="C1266" s="26">
        <f t="shared" ref="C1266:E1266" si="906">+C1192*$K$2</f>
        <v>1891.5866666666668</v>
      </c>
      <c r="D1266" s="26">
        <f t="shared" si="906"/>
        <v>1545.3200000000002</v>
      </c>
      <c r="E1266" s="26">
        <f t="shared" si="906"/>
        <v>0</v>
      </c>
      <c r="F1266" s="26"/>
      <c r="G1266" s="26"/>
    </row>
    <row r="1267" spans="1:8" hidden="1" x14ac:dyDescent="0.15">
      <c r="A1267" s="19">
        <v>82</v>
      </c>
      <c r="B1267" s="22"/>
      <c r="C1267" s="26">
        <f t="shared" ref="C1267:E1267" si="907">+C1193*$K$2</f>
        <v>1891.5866666666668</v>
      </c>
      <c r="D1267" s="26">
        <f t="shared" si="907"/>
        <v>1545.3200000000002</v>
      </c>
      <c r="E1267" s="26">
        <f t="shared" si="907"/>
        <v>0</v>
      </c>
      <c r="F1267" s="26"/>
      <c r="G1267" s="26"/>
    </row>
    <row r="1268" spans="1:8" hidden="1" x14ac:dyDescent="0.15">
      <c r="A1268" s="19">
        <v>83</v>
      </c>
      <c r="B1268" s="22"/>
      <c r="C1268" s="26">
        <f t="shared" ref="C1268:E1268" si="908">+C1194*$K$2</f>
        <v>1891.5866666666668</v>
      </c>
      <c r="D1268" s="26">
        <f t="shared" si="908"/>
        <v>1545.3200000000002</v>
      </c>
      <c r="E1268" s="26">
        <f t="shared" si="908"/>
        <v>0</v>
      </c>
      <c r="F1268" s="26"/>
      <c r="G1268" s="26"/>
    </row>
    <row r="1269" spans="1:8" hidden="1" x14ac:dyDescent="0.15">
      <c r="A1269" s="19">
        <v>84</v>
      </c>
      <c r="B1269" s="22" t="s">
        <v>3</v>
      </c>
      <c r="C1269" s="26">
        <f t="shared" ref="C1269:G1269" si="909">+C1195*$K$2</f>
        <v>1891.5866666666668</v>
      </c>
      <c r="D1269" s="26">
        <f t="shared" si="909"/>
        <v>1545.3200000000002</v>
      </c>
      <c r="E1269" s="26">
        <f t="shared" si="909"/>
        <v>0</v>
      </c>
      <c r="F1269" s="26">
        <f t="shared" si="909"/>
        <v>0</v>
      </c>
      <c r="G1269" s="26">
        <f t="shared" si="909"/>
        <v>0</v>
      </c>
    </row>
    <row r="1270" spans="1:8" hidden="1" x14ac:dyDescent="0.15">
      <c r="A1270" s="19">
        <v>1</v>
      </c>
      <c r="B1270" s="22" t="s">
        <v>4</v>
      </c>
      <c r="C1270" s="26">
        <f t="shared" ref="C1270:G1270" si="910">+C1196*$K$2</f>
        <v>96.88000000000001</v>
      </c>
      <c r="D1270" s="26">
        <f t="shared" si="910"/>
        <v>75.973333333333343</v>
      </c>
      <c r="E1270" s="26">
        <f t="shared" si="910"/>
        <v>0</v>
      </c>
      <c r="F1270" s="26">
        <f t="shared" si="910"/>
        <v>0</v>
      </c>
      <c r="G1270" s="26">
        <f t="shared" si="910"/>
        <v>0</v>
      </c>
    </row>
    <row r="1271" spans="1:8" hidden="1" x14ac:dyDescent="0.15">
      <c r="A1271" s="19">
        <v>2</v>
      </c>
      <c r="B1271" s="22" t="s">
        <v>1</v>
      </c>
      <c r="C1271" s="26">
        <f t="shared" ref="C1271:G1271" si="911">+C1197*$K$2</f>
        <v>164.54666666666668</v>
      </c>
      <c r="D1271" s="26">
        <f t="shared" si="911"/>
        <v>129.26666666666668</v>
      </c>
      <c r="E1271" s="26">
        <f t="shared" si="911"/>
        <v>0</v>
      </c>
      <c r="F1271" s="26">
        <f t="shared" si="911"/>
        <v>0</v>
      </c>
      <c r="G1271" s="26">
        <f t="shared" si="911"/>
        <v>0</v>
      </c>
    </row>
    <row r="1272" spans="1:8" hidden="1" x14ac:dyDescent="0.15">
      <c r="A1272" s="19">
        <v>3</v>
      </c>
      <c r="B1272" s="22" t="s">
        <v>5</v>
      </c>
      <c r="C1272" s="26">
        <f t="shared" ref="C1272:G1272" si="912">+C1198*$K$2</f>
        <v>232.30666666666667</v>
      </c>
      <c r="D1272" s="26">
        <f t="shared" si="912"/>
        <v>181.90666666666667</v>
      </c>
      <c r="E1272" s="26">
        <f t="shared" si="912"/>
        <v>0</v>
      </c>
      <c r="F1272" s="26">
        <f t="shared" si="912"/>
        <v>0</v>
      </c>
      <c r="G1272" s="26">
        <f t="shared" si="912"/>
        <v>0</v>
      </c>
    </row>
    <row r="1273" spans="1:8" ht="14" hidden="1" thickBot="1" x14ac:dyDescent="0.2"/>
    <row r="1274" spans="1:8" ht="18" hidden="1" x14ac:dyDescent="0.2">
      <c r="A1274" s="479" t="s">
        <v>24</v>
      </c>
      <c r="B1274" s="480"/>
      <c r="C1274" s="480"/>
      <c r="D1274" s="480"/>
      <c r="E1274" s="480"/>
      <c r="F1274" s="480"/>
      <c r="G1274" s="481"/>
    </row>
    <row r="1275" spans="1:8" ht="18" hidden="1" x14ac:dyDescent="0.2">
      <c r="A1275" s="482" t="s">
        <v>12</v>
      </c>
      <c r="B1275" s="483"/>
      <c r="C1275" s="483"/>
      <c r="D1275" s="483"/>
      <c r="E1275" s="483"/>
      <c r="F1275" s="483"/>
      <c r="G1275" s="484"/>
    </row>
    <row r="1276" spans="1:8" hidden="1" x14ac:dyDescent="0.15">
      <c r="A1276" s="476" t="s">
        <v>0</v>
      </c>
      <c r="B1276" s="477"/>
      <c r="C1276" s="477"/>
      <c r="D1276" s="477"/>
      <c r="E1276" s="477"/>
      <c r="F1276" s="477"/>
      <c r="G1276" s="478"/>
      <c r="H1276" s="56"/>
    </row>
    <row r="1277" spans="1:8" hidden="1" x14ac:dyDescent="0.15">
      <c r="A1277" s="44" t="s">
        <v>2</v>
      </c>
      <c r="B1277" s="45" t="s">
        <v>2</v>
      </c>
      <c r="C1277" s="65">
        <v>10000</v>
      </c>
      <c r="D1277" s="65">
        <v>20000</v>
      </c>
      <c r="E1277" s="65"/>
      <c r="F1277" s="70"/>
      <c r="G1277" s="71"/>
    </row>
    <row r="1278" spans="1:8" ht="14" hidden="1" x14ac:dyDescent="0.15">
      <c r="A1278" s="44">
        <v>18</v>
      </c>
      <c r="B1278" s="45"/>
      <c r="C1278" s="55">
        <f>+C1129*$K$3</f>
        <v>633.6</v>
      </c>
      <c r="D1278" s="55">
        <f t="shared" ref="D1278:E1278" si="913">+D1129*$K$3</f>
        <v>497.20000000000005</v>
      </c>
      <c r="E1278" s="55">
        <f t="shared" si="913"/>
        <v>0</v>
      </c>
      <c r="F1278" s="55">
        <f t="shared" ref="F1278:G1278" si="914">+F604*$K$3</f>
        <v>0</v>
      </c>
      <c r="G1278" s="55">
        <f t="shared" si="914"/>
        <v>0</v>
      </c>
    </row>
    <row r="1279" spans="1:8" ht="14" hidden="1" x14ac:dyDescent="0.15">
      <c r="A1279" s="44">
        <v>19</v>
      </c>
      <c r="B1279" s="45"/>
      <c r="C1279" s="55">
        <f t="shared" ref="C1279:E1279" si="915">+C1130*$K$3</f>
        <v>642.125</v>
      </c>
      <c r="D1279" s="55">
        <f t="shared" si="915"/>
        <v>501.6</v>
      </c>
      <c r="E1279" s="55">
        <f t="shared" si="915"/>
        <v>0</v>
      </c>
      <c r="F1279" s="55">
        <f t="shared" ref="F1279:G1279" si="916">+F605*$K$3</f>
        <v>290.04250000000002</v>
      </c>
      <c r="G1279" s="55">
        <f t="shared" si="916"/>
        <v>0</v>
      </c>
    </row>
    <row r="1280" spans="1:8" ht="14" hidden="1" x14ac:dyDescent="0.15">
      <c r="A1280" s="44">
        <v>20</v>
      </c>
      <c r="B1280" s="45"/>
      <c r="C1280" s="55">
        <f t="shared" ref="C1280:E1280" si="917">+C1131*$K$3</f>
        <v>649.27500000000009</v>
      </c>
      <c r="D1280" s="55">
        <f t="shared" si="917"/>
        <v>506.82500000000005</v>
      </c>
      <c r="E1280" s="55">
        <f t="shared" si="917"/>
        <v>0</v>
      </c>
      <c r="F1280" s="55">
        <f t="shared" ref="F1280:G1280" si="918">+F606*$K$3</f>
        <v>293.39475000000004</v>
      </c>
      <c r="G1280" s="55">
        <f t="shared" si="918"/>
        <v>0</v>
      </c>
    </row>
    <row r="1281" spans="1:7" ht="14" hidden="1" x14ac:dyDescent="0.15">
      <c r="A1281" s="44">
        <v>21</v>
      </c>
      <c r="B1281" s="45"/>
      <c r="C1281" s="55">
        <f t="shared" ref="C1281:E1281" si="919">+C1132*$K$3</f>
        <v>658.625</v>
      </c>
      <c r="D1281" s="55">
        <f t="shared" si="919"/>
        <v>512.05000000000007</v>
      </c>
      <c r="E1281" s="55">
        <f t="shared" si="919"/>
        <v>0</v>
      </c>
      <c r="F1281" s="55">
        <f t="shared" ref="F1281:G1281" si="920">+F607*$K$3</f>
        <v>296.60124999999999</v>
      </c>
      <c r="G1281" s="55">
        <f t="shared" si="920"/>
        <v>0</v>
      </c>
    </row>
    <row r="1282" spans="1:7" ht="14" hidden="1" x14ac:dyDescent="0.15">
      <c r="A1282" s="44">
        <v>22</v>
      </c>
      <c r="B1282" s="45"/>
      <c r="C1282" s="55">
        <f t="shared" ref="C1282:E1282" si="921">+C1133*$K$3</f>
        <v>667.7</v>
      </c>
      <c r="D1282" s="55">
        <f t="shared" si="921"/>
        <v>518.375</v>
      </c>
      <c r="E1282" s="55">
        <f t="shared" si="921"/>
        <v>0</v>
      </c>
      <c r="F1282" s="55">
        <f t="shared" ref="F1282:G1282" si="922">+F608*$K$3</f>
        <v>300.09925000000004</v>
      </c>
      <c r="G1282" s="55">
        <f t="shared" si="922"/>
        <v>0</v>
      </c>
    </row>
    <row r="1283" spans="1:7" ht="14" hidden="1" x14ac:dyDescent="0.15">
      <c r="A1283" s="44">
        <v>23</v>
      </c>
      <c r="B1283" s="45"/>
      <c r="C1283" s="55">
        <f t="shared" ref="C1283:E1283" si="923">+C1134*$K$3</f>
        <v>676.5</v>
      </c>
      <c r="D1283" s="55">
        <f t="shared" si="923"/>
        <v>523.6</v>
      </c>
      <c r="E1283" s="55">
        <f t="shared" si="923"/>
        <v>0</v>
      </c>
      <c r="F1283" s="55">
        <f t="shared" ref="F1283:G1283" si="924">+F609*$K$3</f>
        <v>303.74299999999999</v>
      </c>
      <c r="G1283" s="55">
        <f t="shared" si="924"/>
        <v>0</v>
      </c>
    </row>
    <row r="1284" spans="1:7" ht="14" hidden="1" x14ac:dyDescent="0.15">
      <c r="A1284" s="44">
        <v>24</v>
      </c>
      <c r="B1284" s="45"/>
      <c r="C1284" s="55">
        <f t="shared" ref="C1284:E1284" si="925">+C1135*$K$3</f>
        <v>686.125</v>
      </c>
      <c r="D1284" s="55">
        <f t="shared" si="925"/>
        <v>530.20000000000005</v>
      </c>
      <c r="E1284" s="55">
        <f t="shared" si="925"/>
        <v>0</v>
      </c>
      <c r="F1284" s="55">
        <f t="shared" ref="F1284:G1284" si="926">+F610*$K$3</f>
        <v>307.82400000000007</v>
      </c>
      <c r="G1284" s="55">
        <f t="shared" si="926"/>
        <v>0</v>
      </c>
    </row>
    <row r="1285" spans="1:7" ht="14" hidden="1" x14ac:dyDescent="0.15">
      <c r="A1285" s="44">
        <v>25</v>
      </c>
      <c r="B1285" s="45"/>
      <c r="C1285" s="55">
        <f t="shared" ref="C1285:E1285" si="927">+C1136*$K$3</f>
        <v>695.47500000000002</v>
      </c>
      <c r="D1285" s="55">
        <f t="shared" si="927"/>
        <v>535.97500000000002</v>
      </c>
      <c r="E1285" s="55">
        <f t="shared" si="927"/>
        <v>0</v>
      </c>
      <c r="F1285" s="55">
        <f t="shared" ref="F1285:G1285" si="928">+F611*$K$3</f>
        <v>311.61350000000004</v>
      </c>
      <c r="G1285" s="55">
        <f t="shared" si="928"/>
        <v>0</v>
      </c>
    </row>
    <row r="1286" spans="1:7" ht="14" hidden="1" x14ac:dyDescent="0.15">
      <c r="A1286" s="44">
        <v>26</v>
      </c>
      <c r="B1286" s="45"/>
      <c r="C1286" s="55">
        <f t="shared" ref="C1286:E1286" si="929">+C1137*$K$3</f>
        <v>710.05000000000007</v>
      </c>
      <c r="D1286" s="55">
        <f t="shared" si="929"/>
        <v>546.15000000000009</v>
      </c>
      <c r="E1286" s="55">
        <f t="shared" si="929"/>
        <v>0</v>
      </c>
      <c r="F1286" s="55">
        <f t="shared" ref="F1286:G1286" si="930">+F612*$K$3</f>
        <v>315.69450000000001</v>
      </c>
      <c r="G1286" s="55">
        <f t="shared" si="930"/>
        <v>0</v>
      </c>
    </row>
    <row r="1287" spans="1:7" ht="14" hidden="1" x14ac:dyDescent="0.15">
      <c r="A1287" s="44">
        <v>27</v>
      </c>
      <c r="B1287" s="45"/>
      <c r="C1287" s="55">
        <f t="shared" ref="C1287:E1287" si="931">+C1138*$K$3</f>
        <v>723.80000000000007</v>
      </c>
      <c r="D1287" s="55">
        <f t="shared" si="931"/>
        <v>556.05000000000007</v>
      </c>
      <c r="E1287" s="55">
        <f t="shared" si="931"/>
        <v>0</v>
      </c>
      <c r="F1287" s="55">
        <f t="shared" ref="F1287:G1287" si="932">+F613*$K$3</f>
        <v>321.96174999999999</v>
      </c>
      <c r="G1287" s="55">
        <f t="shared" si="932"/>
        <v>0</v>
      </c>
    </row>
    <row r="1288" spans="1:7" ht="14" hidden="1" x14ac:dyDescent="0.15">
      <c r="A1288" s="44">
        <v>28</v>
      </c>
      <c r="B1288" s="45"/>
      <c r="C1288" s="55">
        <f t="shared" ref="C1288:E1288" si="933">+C1139*$K$3</f>
        <v>738.92500000000007</v>
      </c>
      <c r="D1288" s="55">
        <f t="shared" si="933"/>
        <v>566.22500000000002</v>
      </c>
      <c r="E1288" s="55">
        <f t="shared" si="933"/>
        <v>0</v>
      </c>
      <c r="F1288" s="55">
        <f t="shared" ref="F1288:G1288" si="934">+F614*$K$3</f>
        <v>328.08325000000002</v>
      </c>
      <c r="G1288" s="55">
        <f t="shared" si="934"/>
        <v>0</v>
      </c>
    </row>
    <row r="1289" spans="1:7" ht="14" hidden="1" x14ac:dyDescent="0.15">
      <c r="A1289" s="44">
        <v>29</v>
      </c>
      <c r="B1289" s="45"/>
      <c r="C1289" s="55">
        <f t="shared" ref="C1289:E1289" si="935">+C1140*$K$3</f>
        <v>755.15000000000009</v>
      </c>
      <c r="D1289" s="55">
        <f t="shared" si="935"/>
        <v>577.5</v>
      </c>
      <c r="E1289" s="55">
        <f t="shared" si="935"/>
        <v>0</v>
      </c>
      <c r="F1289" s="55">
        <f t="shared" ref="F1289:G1289" si="936">+F615*$K$3</f>
        <v>334.64200000000005</v>
      </c>
      <c r="G1289" s="55">
        <f t="shared" si="936"/>
        <v>0</v>
      </c>
    </row>
    <row r="1290" spans="1:7" ht="14" hidden="1" x14ac:dyDescent="0.15">
      <c r="A1290" s="44">
        <v>30</v>
      </c>
      <c r="B1290" s="45"/>
      <c r="C1290" s="55">
        <f t="shared" ref="C1290:E1290" si="937">+C1141*$K$3</f>
        <v>771.37500000000011</v>
      </c>
      <c r="D1290" s="55">
        <f t="shared" si="937"/>
        <v>588.77500000000009</v>
      </c>
      <c r="E1290" s="55">
        <f t="shared" si="937"/>
        <v>0</v>
      </c>
      <c r="F1290" s="55">
        <f t="shared" ref="F1290:G1290" si="938">+F616*$K$3</f>
        <v>341.63800000000009</v>
      </c>
      <c r="G1290" s="55">
        <f t="shared" si="938"/>
        <v>0</v>
      </c>
    </row>
    <row r="1291" spans="1:7" ht="14" hidden="1" x14ac:dyDescent="0.15">
      <c r="A1291" s="44">
        <v>31</v>
      </c>
      <c r="B1291" s="45"/>
      <c r="C1291" s="55">
        <f t="shared" ref="C1291:E1291" si="939">+C1142*$K$3</f>
        <v>787.87500000000011</v>
      </c>
      <c r="D1291" s="55">
        <f t="shared" si="939"/>
        <v>601.15000000000009</v>
      </c>
      <c r="E1291" s="55">
        <f t="shared" si="939"/>
        <v>0</v>
      </c>
      <c r="F1291" s="55">
        <f t="shared" ref="F1291:G1291" si="940">+F617*$K$3</f>
        <v>348.77975000000004</v>
      </c>
      <c r="G1291" s="55">
        <f t="shared" si="940"/>
        <v>0</v>
      </c>
    </row>
    <row r="1292" spans="1:7" ht="14" hidden="1" x14ac:dyDescent="0.15">
      <c r="A1292" s="44">
        <v>32</v>
      </c>
      <c r="B1292" s="45"/>
      <c r="C1292" s="55">
        <f t="shared" ref="C1292:E1292" si="941">+C1143*$K$3</f>
        <v>805.2</v>
      </c>
      <c r="D1292" s="55">
        <f t="shared" si="941"/>
        <v>613.25</v>
      </c>
      <c r="E1292" s="55">
        <f t="shared" si="941"/>
        <v>0</v>
      </c>
      <c r="F1292" s="55">
        <f t="shared" ref="F1292:G1292" si="942">+F618*$K$3</f>
        <v>356.65025000000003</v>
      </c>
      <c r="G1292" s="55">
        <f t="shared" si="942"/>
        <v>0</v>
      </c>
    </row>
    <row r="1293" spans="1:7" ht="14" hidden="1" x14ac:dyDescent="0.15">
      <c r="A1293" s="44">
        <v>33</v>
      </c>
      <c r="B1293" s="45"/>
      <c r="C1293" s="55">
        <f t="shared" ref="C1293:E1293" si="943">+C1144*$K$3</f>
        <v>823.62500000000011</v>
      </c>
      <c r="D1293" s="55">
        <f t="shared" si="943"/>
        <v>626.72500000000002</v>
      </c>
      <c r="E1293" s="55">
        <f t="shared" si="943"/>
        <v>0</v>
      </c>
      <c r="F1293" s="55">
        <f t="shared" ref="F1293:G1293" si="944">+F619*$K$3</f>
        <v>364.08350000000007</v>
      </c>
      <c r="G1293" s="55">
        <f t="shared" si="944"/>
        <v>0</v>
      </c>
    </row>
    <row r="1294" spans="1:7" ht="14" hidden="1" x14ac:dyDescent="0.15">
      <c r="A1294" s="44">
        <v>34</v>
      </c>
      <c r="B1294" s="45"/>
      <c r="C1294" s="55">
        <f t="shared" ref="C1294:E1294" si="945">+C1145*$K$3</f>
        <v>842.32500000000005</v>
      </c>
      <c r="D1294" s="55">
        <f t="shared" si="945"/>
        <v>639.65000000000009</v>
      </c>
      <c r="E1294" s="55">
        <f t="shared" si="945"/>
        <v>0</v>
      </c>
      <c r="F1294" s="55">
        <f t="shared" ref="F1294:G1294" si="946">+F620*$K$3</f>
        <v>372.24550000000005</v>
      </c>
      <c r="G1294" s="55">
        <f t="shared" si="946"/>
        <v>0</v>
      </c>
    </row>
    <row r="1295" spans="1:7" ht="14" hidden="1" x14ac:dyDescent="0.15">
      <c r="A1295" s="44">
        <v>35</v>
      </c>
      <c r="B1295" s="45"/>
      <c r="C1295" s="55">
        <f t="shared" ref="C1295:E1295" si="947">+C1146*$K$3</f>
        <v>861.02500000000009</v>
      </c>
      <c r="D1295" s="55">
        <f t="shared" si="947"/>
        <v>653.40000000000009</v>
      </c>
      <c r="E1295" s="55">
        <f t="shared" si="947"/>
        <v>0</v>
      </c>
      <c r="F1295" s="55">
        <f t="shared" ref="F1295:G1295" si="948">+F621*$K$3</f>
        <v>380.69900000000007</v>
      </c>
      <c r="G1295" s="55">
        <f t="shared" si="948"/>
        <v>0</v>
      </c>
    </row>
    <row r="1296" spans="1:7" ht="14" hidden="1" x14ac:dyDescent="0.15">
      <c r="A1296" s="44">
        <v>36</v>
      </c>
      <c r="B1296" s="45"/>
      <c r="C1296" s="55">
        <f t="shared" ref="C1296:E1296" si="949">+C1147*$K$3</f>
        <v>880.27500000000009</v>
      </c>
      <c r="D1296" s="55">
        <f t="shared" si="949"/>
        <v>667.97500000000002</v>
      </c>
      <c r="E1296" s="55">
        <f t="shared" si="949"/>
        <v>0</v>
      </c>
      <c r="F1296" s="55">
        <f t="shared" ref="F1296:G1296" si="950">+F622*$K$3</f>
        <v>389.44400000000007</v>
      </c>
      <c r="G1296" s="55">
        <f t="shared" si="950"/>
        <v>0</v>
      </c>
    </row>
    <row r="1297" spans="1:7" ht="14" hidden="1" x14ac:dyDescent="0.15">
      <c r="A1297" s="44">
        <v>37</v>
      </c>
      <c r="B1297" s="45"/>
      <c r="C1297" s="55">
        <f t="shared" ref="C1297:E1297" si="951">+C1148*$K$3</f>
        <v>900.90000000000009</v>
      </c>
      <c r="D1297" s="55">
        <f t="shared" si="951"/>
        <v>683.375</v>
      </c>
      <c r="E1297" s="55">
        <f t="shared" si="951"/>
        <v>0</v>
      </c>
      <c r="F1297" s="55">
        <f t="shared" ref="F1297:G1297" si="952">+F623*$K$3</f>
        <v>398.48050000000001</v>
      </c>
      <c r="G1297" s="55">
        <f t="shared" si="952"/>
        <v>0</v>
      </c>
    </row>
    <row r="1298" spans="1:7" ht="14" hidden="1" x14ac:dyDescent="0.15">
      <c r="A1298" s="44">
        <v>38</v>
      </c>
      <c r="B1298" s="45"/>
      <c r="C1298" s="55">
        <f t="shared" ref="C1298:E1298" si="953">+C1149*$K$3</f>
        <v>920.97500000000002</v>
      </c>
      <c r="D1298" s="55">
        <f t="shared" si="953"/>
        <v>697.95</v>
      </c>
      <c r="E1298" s="55">
        <f t="shared" si="953"/>
        <v>0</v>
      </c>
      <c r="F1298" s="55">
        <f t="shared" ref="F1298:G1298" si="954">+F624*$K$3</f>
        <v>407.66275000000007</v>
      </c>
      <c r="G1298" s="55">
        <f t="shared" si="954"/>
        <v>0</v>
      </c>
    </row>
    <row r="1299" spans="1:7" ht="14" hidden="1" x14ac:dyDescent="0.15">
      <c r="A1299" s="44">
        <v>39</v>
      </c>
      <c r="B1299" s="45"/>
      <c r="C1299" s="55">
        <f t="shared" ref="C1299:E1299" si="955">+C1150*$K$3</f>
        <v>942.97500000000002</v>
      </c>
      <c r="D1299" s="55">
        <f t="shared" si="955"/>
        <v>714.45</v>
      </c>
      <c r="E1299" s="55">
        <f t="shared" si="955"/>
        <v>0</v>
      </c>
      <c r="F1299" s="55">
        <f t="shared" ref="F1299:G1299" si="956">+F625*$K$3</f>
        <v>417.42800000000005</v>
      </c>
      <c r="G1299" s="55">
        <f t="shared" si="956"/>
        <v>0</v>
      </c>
    </row>
    <row r="1300" spans="1:7" ht="14" hidden="1" x14ac:dyDescent="0.15">
      <c r="A1300" s="44">
        <v>40</v>
      </c>
      <c r="B1300" s="45"/>
      <c r="C1300" s="55">
        <f t="shared" ref="C1300:E1300" si="957">+C1151*$K$3</f>
        <v>964.7</v>
      </c>
      <c r="D1300" s="55">
        <f t="shared" si="957"/>
        <v>730.67500000000007</v>
      </c>
      <c r="E1300" s="55">
        <f t="shared" si="957"/>
        <v>0</v>
      </c>
      <c r="F1300" s="55">
        <f t="shared" ref="F1300:G1300" si="958">+F626*$K$3</f>
        <v>427.63050000000004</v>
      </c>
      <c r="G1300" s="55">
        <f t="shared" si="958"/>
        <v>0</v>
      </c>
    </row>
    <row r="1301" spans="1:7" ht="14" hidden="1" x14ac:dyDescent="0.15">
      <c r="A1301" s="44">
        <v>41</v>
      </c>
      <c r="B1301" s="45"/>
      <c r="C1301" s="55">
        <f t="shared" ref="C1301:E1301" si="959">+C1152*$K$3</f>
        <v>986.7</v>
      </c>
      <c r="D1301" s="55">
        <f t="shared" si="959"/>
        <v>746.90000000000009</v>
      </c>
      <c r="E1301" s="55">
        <f t="shared" si="959"/>
        <v>0</v>
      </c>
      <c r="F1301" s="55">
        <f t="shared" ref="F1301:G1301" si="960">+F627*$K$3</f>
        <v>437.68725000000006</v>
      </c>
      <c r="G1301" s="55">
        <f t="shared" si="960"/>
        <v>0</v>
      </c>
    </row>
    <row r="1302" spans="1:7" ht="14" hidden="1" x14ac:dyDescent="0.15">
      <c r="A1302" s="44">
        <v>42</v>
      </c>
      <c r="B1302" s="45"/>
      <c r="C1302" s="55">
        <f t="shared" ref="C1302:E1302" si="961">+C1153*$K$3</f>
        <v>1009.8000000000001</v>
      </c>
      <c r="D1302" s="55">
        <f t="shared" si="961"/>
        <v>765.32500000000005</v>
      </c>
      <c r="E1302" s="55">
        <f t="shared" si="961"/>
        <v>0</v>
      </c>
      <c r="F1302" s="55">
        <f t="shared" ref="F1302:G1302" si="962">+F628*$K$3</f>
        <v>448.18125000000003</v>
      </c>
      <c r="G1302" s="55">
        <f t="shared" si="962"/>
        <v>0</v>
      </c>
    </row>
    <row r="1303" spans="1:7" ht="14" hidden="1" x14ac:dyDescent="0.15">
      <c r="A1303" s="44">
        <v>43</v>
      </c>
      <c r="B1303" s="45"/>
      <c r="C1303" s="55">
        <f t="shared" ref="C1303:E1303" si="963">+C1154*$K$3</f>
        <v>1033.45</v>
      </c>
      <c r="D1303" s="55">
        <f t="shared" si="963"/>
        <v>782.65000000000009</v>
      </c>
      <c r="E1303" s="55">
        <f t="shared" si="963"/>
        <v>0</v>
      </c>
      <c r="F1303" s="55">
        <f t="shared" ref="F1303:G1303" si="964">+F629*$K$3</f>
        <v>459.25825000000003</v>
      </c>
      <c r="G1303" s="55">
        <f t="shared" si="964"/>
        <v>0</v>
      </c>
    </row>
    <row r="1304" spans="1:7" ht="14" hidden="1" x14ac:dyDescent="0.15">
      <c r="A1304" s="44">
        <v>44</v>
      </c>
      <c r="B1304" s="45"/>
      <c r="C1304" s="55">
        <f t="shared" ref="C1304:E1304" si="965">+C1155*$K$3</f>
        <v>1057.375</v>
      </c>
      <c r="D1304" s="55">
        <f t="shared" si="965"/>
        <v>801.35</v>
      </c>
      <c r="E1304" s="55">
        <f t="shared" si="965"/>
        <v>0</v>
      </c>
      <c r="F1304" s="55">
        <f t="shared" ref="F1304:G1304" si="966">+F630*$K$3</f>
        <v>470.18950000000001</v>
      </c>
      <c r="G1304" s="55">
        <f t="shared" si="966"/>
        <v>0</v>
      </c>
    </row>
    <row r="1305" spans="1:7" ht="14" hidden="1" x14ac:dyDescent="0.15">
      <c r="A1305" s="44">
        <v>45</v>
      </c>
      <c r="B1305" s="45"/>
      <c r="C1305" s="55">
        <f t="shared" ref="C1305:E1305" si="967">+C1156*$K$3</f>
        <v>1082.125</v>
      </c>
      <c r="D1305" s="55">
        <f t="shared" si="967"/>
        <v>820.32500000000005</v>
      </c>
      <c r="E1305" s="55">
        <f t="shared" si="967"/>
        <v>0</v>
      </c>
      <c r="F1305" s="55">
        <f t="shared" ref="F1305:G1305" si="968">+F631*$K$3</f>
        <v>481.41225000000009</v>
      </c>
      <c r="G1305" s="55">
        <f t="shared" si="968"/>
        <v>0</v>
      </c>
    </row>
    <row r="1306" spans="1:7" ht="14" hidden="1" x14ac:dyDescent="0.15">
      <c r="A1306" s="44">
        <v>46</v>
      </c>
      <c r="B1306" s="45"/>
      <c r="C1306" s="55">
        <f t="shared" ref="C1306:E1306" si="969">+C1157*$K$3</f>
        <v>1107.1500000000001</v>
      </c>
      <c r="D1306" s="55">
        <f t="shared" si="969"/>
        <v>839.30000000000007</v>
      </c>
      <c r="E1306" s="55">
        <f t="shared" si="969"/>
        <v>0</v>
      </c>
      <c r="F1306" s="55">
        <f t="shared" ref="F1306:G1306" si="970">+F632*$K$3</f>
        <v>493.3637500000001</v>
      </c>
      <c r="G1306" s="55">
        <f t="shared" si="970"/>
        <v>0</v>
      </c>
    </row>
    <row r="1307" spans="1:7" ht="14" hidden="1" x14ac:dyDescent="0.15">
      <c r="A1307" s="44">
        <v>47</v>
      </c>
      <c r="B1307" s="45"/>
      <c r="C1307" s="55">
        <f t="shared" ref="C1307:E1307" si="971">+C1158*$K$3</f>
        <v>1133</v>
      </c>
      <c r="D1307" s="55">
        <f t="shared" si="971"/>
        <v>859.1</v>
      </c>
      <c r="E1307" s="55">
        <f t="shared" si="971"/>
        <v>0</v>
      </c>
      <c r="F1307" s="55">
        <f t="shared" ref="F1307:G1307" si="972">+F633*$K$3</f>
        <v>505.16950000000003</v>
      </c>
      <c r="G1307" s="55">
        <f t="shared" si="972"/>
        <v>0</v>
      </c>
    </row>
    <row r="1308" spans="1:7" ht="14" hidden="1" x14ac:dyDescent="0.15">
      <c r="A1308" s="44">
        <v>48</v>
      </c>
      <c r="B1308" s="45"/>
      <c r="C1308" s="55">
        <f t="shared" ref="C1308:E1308" si="973">+C1159*$K$3</f>
        <v>1158.8500000000001</v>
      </c>
      <c r="D1308" s="55">
        <f t="shared" si="973"/>
        <v>879.72500000000002</v>
      </c>
      <c r="E1308" s="55">
        <f t="shared" si="973"/>
        <v>0</v>
      </c>
      <c r="F1308" s="55">
        <f t="shared" ref="F1308:G1308" si="974">+F634*$K$3</f>
        <v>517.70400000000006</v>
      </c>
      <c r="G1308" s="55">
        <f t="shared" si="974"/>
        <v>0</v>
      </c>
    </row>
    <row r="1309" spans="1:7" ht="14" hidden="1" x14ac:dyDescent="0.15">
      <c r="A1309" s="44">
        <v>49</v>
      </c>
      <c r="B1309" s="45"/>
      <c r="C1309" s="55">
        <f t="shared" ref="C1309:E1309" si="975">+C1160*$K$3</f>
        <v>1185.8000000000002</v>
      </c>
      <c r="D1309" s="55">
        <f t="shared" si="975"/>
        <v>900.90000000000009</v>
      </c>
      <c r="E1309" s="55">
        <f t="shared" si="975"/>
        <v>0</v>
      </c>
      <c r="F1309" s="55">
        <f t="shared" ref="F1309:G1309" si="976">+F635*$K$3</f>
        <v>530.23850000000004</v>
      </c>
      <c r="G1309" s="55">
        <f t="shared" si="976"/>
        <v>0</v>
      </c>
    </row>
    <row r="1310" spans="1:7" ht="14" hidden="1" x14ac:dyDescent="0.15">
      <c r="A1310" s="44">
        <v>50</v>
      </c>
      <c r="B1310" s="45"/>
      <c r="C1310" s="55">
        <f t="shared" ref="C1310:E1310" si="977">+C1161*$K$3</f>
        <v>1213.575</v>
      </c>
      <c r="D1310" s="55">
        <f t="shared" si="977"/>
        <v>922.35</v>
      </c>
      <c r="E1310" s="55">
        <f t="shared" si="977"/>
        <v>0</v>
      </c>
      <c r="F1310" s="55">
        <f t="shared" ref="F1310:G1310" si="978">+F636*$K$3</f>
        <v>543.21025000000009</v>
      </c>
      <c r="G1310" s="55">
        <f t="shared" si="978"/>
        <v>0</v>
      </c>
    </row>
    <row r="1311" spans="1:7" ht="14" hidden="1" x14ac:dyDescent="0.15">
      <c r="A1311" s="44">
        <v>51</v>
      </c>
      <c r="B1311" s="45"/>
      <c r="C1311" s="55">
        <f t="shared" ref="C1311:E1311" si="979">+C1162*$K$3</f>
        <v>1241.625</v>
      </c>
      <c r="D1311" s="55">
        <f t="shared" si="979"/>
        <v>944.35</v>
      </c>
      <c r="E1311" s="55">
        <f t="shared" si="979"/>
        <v>0</v>
      </c>
      <c r="F1311" s="55">
        <f t="shared" ref="F1311:G1311" si="980">+F637*$K$3</f>
        <v>556.47350000000006</v>
      </c>
      <c r="G1311" s="55">
        <f t="shared" si="980"/>
        <v>0</v>
      </c>
    </row>
    <row r="1312" spans="1:7" ht="14" hidden="1" x14ac:dyDescent="0.15">
      <c r="A1312" s="44">
        <v>52</v>
      </c>
      <c r="B1312" s="45"/>
      <c r="C1312" s="55">
        <f t="shared" ref="C1312:E1312" si="981">+C1163*$K$3</f>
        <v>1269.95</v>
      </c>
      <c r="D1312" s="55">
        <f t="shared" si="981"/>
        <v>966.35</v>
      </c>
      <c r="E1312" s="55">
        <f t="shared" si="981"/>
        <v>0</v>
      </c>
      <c r="F1312" s="55">
        <f t="shared" ref="F1312:G1312" si="982">+F638*$K$3</f>
        <v>570.17400000000009</v>
      </c>
      <c r="G1312" s="55">
        <f t="shared" si="982"/>
        <v>0</v>
      </c>
    </row>
    <row r="1313" spans="1:7" ht="14" hidden="1" x14ac:dyDescent="0.15">
      <c r="A1313" s="44">
        <v>53</v>
      </c>
      <c r="B1313" s="45"/>
      <c r="C1313" s="55">
        <f t="shared" ref="C1313:E1313" si="983">+C1164*$K$3</f>
        <v>1298</v>
      </c>
      <c r="D1313" s="55">
        <f t="shared" si="983"/>
        <v>989.17500000000007</v>
      </c>
      <c r="E1313" s="55">
        <f t="shared" si="983"/>
        <v>0</v>
      </c>
      <c r="F1313" s="55">
        <f t="shared" ref="F1313:G1313" si="984">+F639*$K$3</f>
        <v>583.7287500000001</v>
      </c>
      <c r="G1313" s="55">
        <f t="shared" si="984"/>
        <v>0</v>
      </c>
    </row>
    <row r="1314" spans="1:7" ht="14" hidden="1" x14ac:dyDescent="0.15">
      <c r="A1314" s="44">
        <v>54</v>
      </c>
      <c r="B1314" s="47"/>
      <c r="C1314" s="55">
        <f t="shared" ref="C1314:E1314" si="985">+C1165*$K$3</f>
        <v>1328.5250000000001</v>
      </c>
      <c r="D1314" s="55">
        <f t="shared" si="985"/>
        <v>1012.2750000000001</v>
      </c>
      <c r="E1314" s="55">
        <f t="shared" si="985"/>
        <v>0</v>
      </c>
      <c r="F1314" s="55">
        <f t="shared" ref="F1314:G1314" si="986">+F640*$K$3</f>
        <v>597.86650000000009</v>
      </c>
      <c r="G1314" s="55">
        <f t="shared" si="986"/>
        <v>0</v>
      </c>
    </row>
    <row r="1315" spans="1:7" ht="14" hidden="1" x14ac:dyDescent="0.15">
      <c r="A1315" s="44">
        <v>55</v>
      </c>
      <c r="B1315" s="47"/>
      <c r="C1315" s="55">
        <f t="shared" ref="C1315:E1315" si="987">+C1166*$K$3</f>
        <v>1358.7750000000001</v>
      </c>
      <c r="D1315" s="55">
        <f t="shared" si="987"/>
        <v>1036.2</v>
      </c>
      <c r="E1315" s="55">
        <f t="shared" si="987"/>
        <v>0</v>
      </c>
      <c r="F1315" s="55">
        <f t="shared" ref="F1315:G1315" si="988">+F641*$K$3</f>
        <v>612.29575000000011</v>
      </c>
      <c r="G1315" s="55">
        <f t="shared" si="988"/>
        <v>0</v>
      </c>
    </row>
    <row r="1316" spans="1:7" ht="14" hidden="1" x14ac:dyDescent="0.15">
      <c r="A1316" s="44">
        <v>56</v>
      </c>
      <c r="B1316" s="47"/>
      <c r="C1316" s="55">
        <f t="shared" ref="C1316:E1316" si="989">+C1167*$K$3</f>
        <v>1389.575</v>
      </c>
      <c r="D1316" s="55">
        <f t="shared" si="989"/>
        <v>1061.2250000000001</v>
      </c>
      <c r="E1316" s="55">
        <f t="shared" si="989"/>
        <v>0</v>
      </c>
      <c r="F1316" s="55">
        <f t="shared" ref="F1316:G1316" si="990">+F642*$K$3</f>
        <v>627.16225000000009</v>
      </c>
      <c r="G1316" s="55">
        <f t="shared" si="990"/>
        <v>0</v>
      </c>
    </row>
    <row r="1317" spans="1:7" ht="14" hidden="1" x14ac:dyDescent="0.15">
      <c r="A1317" s="44">
        <v>57</v>
      </c>
      <c r="B1317" s="47"/>
      <c r="C1317" s="55">
        <f t="shared" ref="C1317:E1317" si="991">+C1168*$K$3</f>
        <v>1420.65</v>
      </c>
      <c r="D1317" s="55">
        <f t="shared" si="991"/>
        <v>1085.7</v>
      </c>
      <c r="E1317" s="55">
        <f t="shared" si="991"/>
        <v>0</v>
      </c>
      <c r="F1317" s="55">
        <f t="shared" ref="F1317:G1317" si="992">+F643*$K$3</f>
        <v>642.02875000000006</v>
      </c>
      <c r="G1317" s="55">
        <f t="shared" si="992"/>
        <v>0</v>
      </c>
    </row>
    <row r="1318" spans="1:7" ht="14" hidden="1" x14ac:dyDescent="0.15">
      <c r="A1318" s="44">
        <v>58</v>
      </c>
      <c r="B1318" s="47"/>
      <c r="C1318" s="55">
        <f t="shared" ref="C1318:E1318" si="993">+C1169*$K$3</f>
        <v>1452.2750000000001</v>
      </c>
      <c r="D1318" s="55">
        <f t="shared" si="993"/>
        <v>1111.2750000000001</v>
      </c>
      <c r="E1318" s="55">
        <f t="shared" si="993"/>
        <v>0</v>
      </c>
      <c r="F1318" s="55">
        <f t="shared" ref="F1318:G1318" si="994">+F644*$K$3</f>
        <v>657.04100000000017</v>
      </c>
      <c r="G1318" s="55">
        <f t="shared" si="994"/>
        <v>0</v>
      </c>
    </row>
    <row r="1319" spans="1:7" ht="14" hidden="1" x14ac:dyDescent="0.15">
      <c r="A1319" s="44">
        <v>59</v>
      </c>
      <c r="B1319" s="47"/>
      <c r="C1319" s="55">
        <f t="shared" ref="C1319:E1319" si="995">+C1170*$K$3</f>
        <v>1484.45</v>
      </c>
      <c r="D1319" s="55">
        <f t="shared" si="995"/>
        <v>1136.8500000000001</v>
      </c>
      <c r="E1319" s="55">
        <f t="shared" si="995"/>
        <v>0</v>
      </c>
      <c r="F1319" s="55">
        <f t="shared" ref="F1319:G1319" si="996">+F645*$K$3</f>
        <v>673.2192500000001</v>
      </c>
      <c r="G1319" s="55">
        <f t="shared" si="996"/>
        <v>0</v>
      </c>
    </row>
    <row r="1320" spans="1:7" ht="14" hidden="1" x14ac:dyDescent="0.15">
      <c r="A1320" s="44">
        <v>60</v>
      </c>
      <c r="B1320" s="47"/>
      <c r="C1320" s="55">
        <f t="shared" ref="C1320:E1320" si="997">+C1171*$K$3</f>
        <v>1518.0000000000002</v>
      </c>
      <c r="D1320" s="55">
        <f t="shared" si="997"/>
        <v>1163.5250000000001</v>
      </c>
      <c r="E1320" s="55">
        <f t="shared" si="997"/>
        <v>0</v>
      </c>
      <c r="F1320" s="55">
        <f t="shared" ref="F1320:G1320" si="998">+F646*$K$3</f>
        <v>688.96025000000009</v>
      </c>
      <c r="G1320" s="55">
        <f t="shared" si="998"/>
        <v>0</v>
      </c>
    </row>
    <row r="1321" spans="1:7" ht="14" hidden="1" x14ac:dyDescent="0.15">
      <c r="A1321" s="44">
        <v>61</v>
      </c>
      <c r="B1321" s="47"/>
      <c r="C1321" s="55">
        <f t="shared" ref="C1321:E1321" si="999">+C1172*$K$3</f>
        <v>1690.7</v>
      </c>
      <c r="D1321" s="55">
        <f t="shared" si="999"/>
        <v>1302.4000000000001</v>
      </c>
      <c r="E1321" s="55">
        <f t="shared" si="999"/>
        <v>0</v>
      </c>
      <c r="F1321" s="55">
        <f t="shared" ref="F1321:G1321" si="1000">+F647*$K$3</f>
        <v>705.43000000000018</v>
      </c>
      <c r="G1321" s="55">
        <f t="shared" si="1000"/>
        <v>0</v>
      </c>
    </row>
    <row r="1322" spans="1:7" ht="14" hidden="1" x14ac:dyDescent="0.15">
      <c r="A1322" s="44">
        <v>62</v>
      </c>
      <c r="B1322" s="47"/>
      <c r="C1322" s="55">
        <f t="shared" ref="C1322:E1322" si="1001">+C1173*$K$3</f>
        <v>1877.4250000000002</v>
      </c>
      <c r="D1322" s="55">
        <f t="shared" si="1001"/>
        <v>1453.65</v>
      </c>
      <c r="E1322" s="55">
        <f t="shared" si="1001"/>
        <v>0</v>
      </c>
      <c r="F1322" s="55">
        <f t="shared" ref="F1322:G1322" si="1002">+F648*$K$3</f>
        <v>791.13100000000009</v>
      </c>
      <c r="G1322" s="55">
        <f t="shared" si="1002"/>
        <v>0</v>
      </c>
    </row>
    <row r="1323" spans="1:7" ht="14" hidden="1" x14ac:dyDescent="0.15">
      <c r="A1323" s="44">
        <v>63</v>
      </c>
      <c r="B1323" s="47"/>
      <c r="C1323" s="55">
        <f t="shared" ref="C1323:E1323" si="1003">+C1174*$K$3</f>
        <v>2078.4500000000003</v>
      </c>
      <c r="D1323" s="55">
        <f t="shared" si="1003"/>
        <v>1618.1000000000001</v>
      </c>
      <c r="E1323" s="55">
        <f t="shared" si="1003"/>
        <v>0</v>
      </c>
      <c r="F1323" s="55">
        <f t="shared" ref="F1323:G1323" si="1004">+F649*$K$3</f>
        <v>884.41100000000006</v>
      </c>
      <c r="G1323" s="55">
        <f t="shared" si="1004"/>
        <v>0</v>
      </c>
    </row>
    <row r="1324" spans="1:7" ht="14" hidden="1" x14ac:dyDescent="0.15">
      <c r="A1324" s="44">
        <v>64</v>
      </c>
      <c r="B1324" s="47"/>
      <c r="C1324" s="55">
        <f t="shared" ref="C1324:E1324" si="1005">+C1175*$K$3</f>
        <v>2293.5</v>
      </c>
      <c r="D1324" s="55">
        <f t="shared" si="1005"/>
        <v>1793.825</v>
      </c>
      <c r="E1324" s="55">
        <f t="shared" si="1005"/>
        <v>0</v>
      </c>
      <c r="F1324" s="55">
        <f t="shared" ref="F1324:G1324" si="1006">+F650*$K$3</f>
        <v>984.68700000000013</v>
      </c>
      <c r="G1324" s="55">
        <f t="shared" si="1006"/>
        <v>0</v>
      </c>
    </row>
    <row r="1325" spans="1:7" ht="14" hidden="1" x14ac:dyDescent="0.15">
      <c r="A1325" s="44">
        <v>65</v>
      </c>
      <c r="B1325" s="47"/>
      <c r="C1325" s="55">
        <f t="shared" ref="C1325:E1325" si="1007">+C1176*$K$3</f>
        <v>2521.75</v>
      </c>
      <c r="D1325" s="55">
        <f t="shared" si="1007"/>
        <v>1983.0250000000001</v>
      </c>
      <c r="E1325" s="55">
        <f t="shared" si="1007"/>
        <v>0</v>
      </c>
      <c r="F1325" s="55">
        <f t="shared" ref="F1325:G1325" si="1008">+F651*$K$3</f>
        <v>1092.8335000000002</v>
      </c>
      <c r="G1325" s="55">
        <f t="shared" si="1008"/>
        <v>0</v>
      </c>
    </row>
    <row r="1326" spans="1:7" ht="14" hidden="1" x14ac:dyDescent="0.15">
      <c r="A1326" s="44">
        <v>66</v>
      </c>
      <c r="B1326" s="47"/>
      <c r="C1326" s="55">
        <f t="shared" ref="C1326:E1326" si="1009">+C1177*$K$3</f>
        <v>2764.3</v>
      </c>
      <c r="D1326" s="55">
        <f t="shared" si="1009"/>
        <v>2183.7750000000001</v>
      </c>
      <c r="E1326" s="55">
        <f t="shared" si="1009"/>
        <v>0</v>
      </c>
      <c r="F1326" s="55">
        <f t="shared" ref="F1326:G1326" si="1010">+F652*$K$3</f>
        <v>1208.5590000000002</v>
      </c>
      <c r="G1326" s="55">
        <f t="shared" si="1010"/>
        <v>0</v>
      </c>
    </row>
    <row r="1327" spans="1:7" ht="14" hidden="1" x14ac:dyDescent="0.15">
      <c r="A1327" s="44">
        <v>67</v>
      </c>
      <c r="B1327" s="47"/>
      <c r="C1327" s="55">
        <f t="shared" ref="C1327:E1327" si="1011">+C1178*$K$3</f>
        <v>3020.6000000000004</v>
      </c>
      <c r="D1327" s="55">
        <f t="shared" si="1011"/>
        <v>2398</v>
      </c>
      <c r="E1327" s="55">
        <f t="shared" si="1011"/>
        <v>0</v>
      </c>
      <c r="F1327" s="55">
        <f t="shared" ref="F1327:G1327" si="1012">+F653*$K$3</f>
        <v>1331.8635000000002</v>
      </c>
      <c r="G1327" s="55">
        <f t="shared" si="1012"/>
        <v>0</v>
      </c>
    </row>
    <row r="1328" spans="1:7" ht="14" hidden="1" x14ac:dyDescent="0.15">
      <c r="A1328" s="44">
        <v>68</v>
      </c>
      <c r="B1328" s="47"/>
      <c r="C1328" s="55">
        <f t="shared" ref="C1328:E1328" si="1013">+C1179*$K$3</f>
        <v>3291.2000000000003</v>
      </c>
      <c r="D1328" s="55">
        <f t="shared" si="1013"/>
        <v>2624.05</v>
      </c>
      <c r="E1328" s="55">
        <f t="shared" si="1013"/>
        <v>0</v>
      </c>
      <c r="F1328" s="55">
        <f t="shared" ref="F1328:G1328" si="1014">+F654*$K$3</f>
        <v>1462.1640000000002</v>
      </c>
      <c r="G1328" s="55">
        <f t="shared" si="1014"/>
        <v>0</v>
      </c>
    </row>
    <row r="1329" spans="1:7" ht="14" hidden="1" x14ac:dyDescent="0.15">
      <c r="A1329" s="44">
        <v>69</v>
      </c>
      <c r="B1329" s="47"/>
      <c r="C1329" s="55">
        <f t="shared" ref="C1329:E1329" si="1015">+C1180*$K$3</f>
        <v>3575.8250000000003</v>
      </c>
      <c r="D1329" s="55">
        <f t="shared" si="1015"/>
        <v>2862.2000000000003</v>
      </c>
      <c r="E1329" s="55">
        <f t="shared" si="1015"/>
        <v>0</v>
      </c>
      <c r="F1329" s="55">
        <f t="shared" ref="F1329:G1329" si="1016">+F655*$K$3</f>
        <v>1600.3350000000003</v>
      </c>
      <c r="G1329" s="55">
        <f t="shared" si="1016"/>
        <v>0</v>
      </c>
    </row>
    <row r="1330" spans="1:7" ht="14" hidden="1" x14ac:dyDescent="0.15">
      <c r="A1330" s="44">
        <v>70</v>
      </c>
      <c r="B1330" s="47"/>
      <c r="C1330" s="55">
        <f t="shared" ref="C1330:E1330" si="1017">+C1181*$K$3</f>
        <v>3874.2000000000003</v>
      </c>
      <c r="D1330" s="55">
        <f t="shared" si="1017"/>
        <v>3112.7250000000004</v>
      </c>
      <c r="E1330" s="55">
        <f t="shared" si="1017"/>
        <v>0</v>
      </c>
      <c r="F1330" s="55">
        <f t="shared" ref="F1330:G1330" si="1018">+F656*$K$3</f>
        <v>1746.0850000000003</v>
      </c>
      <c r="G1330" s="55">
        <f t="shared" si="1018"/>
        <v>0</v>
      </c>
    </row>
    <row r="1331" spans="1:7" ht="14" hidden="1" x14ac:dyDescent="0.15">
      <c r="A1331" s="44">
        <v>71</v>
      </c>
      <c r="B1331" s="47"/>
      <c r="C1331" s="55">
        <f t="shared" ref="C1331:E1331" si="1019">+C1182*$K$3</f>
        <v>4185.7750000000005</v>
      </c>
      <c r="D1331" s="55">
        <f t="shared" si="1019"/>
        <v>3376.4500000000003</v>
      </c>
      <c r="E1331" s="55">
        <f t="shared" si="1019"/>
        <v>0</v>
      </c>
      <c r="F1331" s="55">
        <f t="shared" ref="F1331:G1331" si="1020">+F657*$K$3</f>
        <v>1899.1225000000004</v>
      </c>
      <c r="G1331" s="55">
        <f t="shared" si="1020"/>
        <v>0</v>
      </c>
    </row>
    <row r="1332" spans="1:7" ht="14" hidden="1" x14ac:dyDescent="0.15">
      <c r="A1332" s="44">
        <v>72</v>
      </c>
      <c r="B1332" s="47"/>
      <c r="C1332" s="55">
        <f t="shared" ref="C1332:E1332" si="1021">+C1183*$K$3</f>
        <v>4511.6500000000005</v>
      </c>
      <c r="D1332" s="55">
        <f t="shared" si="1021"/>
        <v>3651.7250000000004</v>
      </c>
      <c r="E1332" s="55">
        <f t="shared" si="1021"/>
        <v>0</v>
      </c>
      <c r="F1332" s="55">
        <f t="shared" ref="F1332:G1332" si="1022">+F658*$K$3</f>
        <v>2059.8847500000002</v>
      </c>
      <c r="G1332" s="55">
        <f t="shared" si="1022"/>
        <v>0</v>
      </c>
    </row>
    <row r="1333" spans="1:7" ht="14" hidden="1" x14ac:dyDescent="0.15">
      <c r="A1333" s="44">
        <v>73</v>
      </c>
      <c r="B1333" s="47"/>
      <c r="C1333" s="55">
        <f t="shared" ref="C1333:E1333" si="1023">+C1184*$K$3</f>
        <v>4851.55</v>
      </c>
      <c r="D1333" s="55">
        <f t="shared" si="1023"/>
        <v>3940.2000000000003</v>
      </c>
      <c r="E1333" s="55">
        <f t="shared" si="1023"/>
        <v>0</v>
      </c>
      <c r="F1333" s="55">
        <f t="shared" ref="F1333:G1333" si="1024">+F659*$K$3</f>
        <v>2228.0802500000004</v>
      </c>
      <c r="G1333" s="55">
        <f t="shared" si="1024"/>
        <v>0</v>
      </c>
    </row>
    <row r="1334" spans="1:7" ht="14" hidden="1" x14ac:dyDescent="0.15">
      <c r="A1334" s="44">
        <v>74</v>
      </c>
      <c r="B1334" s="47"/>
      <c r="C1334" s="55">
        <f t="shared" ref="C1334:E1334" si="1025">+C1185*$K$3</f>
        <v>5205.75</v>
      </c>
      <c r="D1334" s="55">
        <f t="shared" si="1025"/>
        <v>4240.5</v>
      </c>
      <c r="E1334" s="55">
        <f t="shared" si="1025"/>
        <v>0</v>
      </c>
      <c r="F1334" s="55">
        <f t="shared" ref="F1334:G1334" si="1026">+F660*$K$3</f>
        <v>2403.7090000000003</v>
      </c>
      <c r="G1334" s="55">
        <f t="shared" si="1026"/>
        <v>0</v>
      </c>
    </row>
    <row r="1335" spans="1:7" ht="14" hidden="1" x14ac:dyDescent="0.15">
      <c r="A1335" s="44">
        <v>75</v>
      </c>
      <c r="B1335" s="47"/>
      <c r="C1335" s="55">
        <f t="shared" ref="C1335:E1335" si="1027">+C1186*$K$3</f>
        <v>5573.4250000000002</v>
      </c>
      <c r="D1335" s="55">
        <f t="shared" si="1027"/>
        <v>4553.1750000000002</v>
      </c>
      <c r="E1335" s="55">
        <f t="shared" si="1027"/>
        <v>0</v>
      </c>
      <c r="F1335" s="55">
        <f t="shared" ref="F1335:G1335" si="1028">+F661*$K$3</f>
        <v>2586.9167500000003</v>
      </c>
      <c r="G1335" s="55">
        <f t="shared" si="1028"/>
        <v>0</v>
      </c>
    </row>
    <row r="1336" spans="1:7" ht="14" hidden="1" x14ac:dyDescent="0.15">
      <c r="A1336" s="44">
        <v>76</v>
      </c>
      <c r="B1336" s="47"/>
      <c r="C1336" s="55">
        <f t="shared" ref="C1336:E1336" si="1029">+C1187*$K$3</f>
        <v>5573.4250000000002</v>
      </c>
      <c r="D1336" s="55">
        <f t="shared" si="1029"/>
        <v>4553.1750000000002</v>
      </c>
      <c r="E1336" s="55">
        <f t="shared" si="1029"/>
        <v>0</v>
      </c>
      <c r="F1336" s="55">
        <f t="shared" ref="F1336:G1336" si="1030">+F662*$K$3</f>
        <v>2777.5577500000004</v>
      </c>
      <c r="G1336" s="55">
        <f t="shared" si="1030"/>
        <v>0</v>
      </c>
    </row>
    <row r="1337" spans="1:7" ht="14" hidden="1" x14ac:dyDescent="0.15">
      <c r="A1337" s="44">
        <v>77</v>
      </c>
      <c r="B1337" s="47"/>
      <c r="C1337" s="55">
        <f t="shared" ref="C1337:E1337" si="1031">+C1188*$K$3</f>
        <v>5573.4250000000002</v>
      </c>
      <c r="D1337" s="55">
        <f t="shared" si="1031"/>
        <v>4553.1750000000002</v>
      </c>
      <c r="E1337" s="55">
        <f t="shared" si="1031"/>
        <v>0</v>
      </c>
      <c r="F1337" s="55">
        <f t="shared" ref="F1337:G1337" si="1032">+F663*$K$3</f>
        <v>2777.5577500000004</v>
      </c>
      <c r="G1337" s="55">
        <f t="shared" si="1032"/>
        <v>0</v>
      </c>
    </row>
    <row r="1338" spans="1:7" ht="14" hidden="1" x14ac:dyDescent="0.15">
      <c r="A1338" s="44">
        <v>78</v>
      </c>
      <c r="B1338" s="47"/>
      <c r="C1338" s="55">
        <f t="shared" ref="C1338:E1338" si="1033">+C1189*$K$3</f>
        <v>5573.4250000000002</v>
      </c>
      <c r="D1338" s="55">
        <f t="shared" si="1033"/>
        <v>4553.1750000000002</v>
      </c>
      <c r="E1338" s="55">
        <f t="shared" si="1033"/>
        <v>0</v>
      </c>
      <c r="F1338" s="55">
        <f t="shared" ref="F1338:G1338" si="1034">+F664*$K$3</f>
        <v>2777.5577500000004</v>
      </c>
      <c r="G1338" s="55">
        <f t="shared" si="1034"/>
        <v>0</v>
      </c>
    </row>
    <row r="1339" spans="1:7" ht="14" hidden="1" x14ac:dyDescent="0.15">
      <c r="A1339" s="44">
        <v>79</v>
      </c>
      <c r="B1339" s="47"/>
      <c r="C1339" s="55">
        <f t="shared" ref="C1339:E1339" si="1035">+C1190*$K$3</f>
        <v>5573.4250000000002</v>
      </c>
      <c r="D1339" s="55">
        <f t="shared" si="1035"/>
        <v>4553.1750000000002</v>
      </c>
      <c r="E1339" s="55">
        <f t="shared" si="1035"/>
        <v>0</v>
      </c>
      <c r="F1339" s="55">
        <f t="shared" ref="F1339:G1339" si="1036">+F665*$K$3</f>
        <v>2777.5577500000004</v>
      </c>
      <c r="G1339" s="55">
        <f t="shared" si="1036"/>
        <v>0</v>
      </c>
    </row>
    <row r="1340" spans="1:7" ht="14" hidden="1" x14ac:dyDescent="0.15">
      <c r="A1340" s="44">
        <v>80</v>
      </c>
      <c r="B1340" s="47"/>
      <c r="C1340" s="55">
        <f t="shared" ref="C1340:E1340" si="1037">+C1191*$K$3</f>
        <v>5573.4250000000002</v>
      </c>
      <c r="D1340" s="55">
        <f t="shared" si="1037"/>
        <v>4553.1750000000002</v>
      </c>
      <c r="E1340" s="55">
        <f t="shared" si="1037"/>
        <v>0</v>
      </c>
      <c r="F1340" s="55">
        <f t="shared" ref="F1340:G1340" si="1038">+F666*$K$3</f>
        <v>2777.5577500000004</v>
      </c>
      <c r="G1340" s="55">
        <f t="shared" si="1038"/>
        <v>0</v>
      </c>
    </row>
    <row r="1341" spans="1:7" ht="14" hidden="1" x14ac:dyDescent="0.15">
      <c r="A1341" s="44">
        <v>81</v>
      </c>
      <c r="B1341" s="47"/>
      <c r="C1341" s="55">
        <f t="shared" ref="C1341:E1341" si="1039">+C1192*$K$3</f>
        <v>5573.4250000000002</v>
      </c>
      <c r="D1341" s="55">
        <f t="shared" si="1039"/>
        <v>4553.1750000000002</v>
      </c>
      <c r="E1341" s="55">
        <f t="shared" si="1039"/>
        <v>0</v>
      </c>
      <c r="F1341" s="55">
        <f t="shared" ref="F1341:G1341" si="1040">+F667*$K$3</f>
        <v>2777.5577500000004</v>
      </c>
      <c r="G1341" s="55">
        <f t="shared" si="1040"/>
        <v>0</v>
      </c>
    </row>
    <row r="1342" spans="1:7" ht="14" hidden="1" x14ac:dyDescent="0.15">
      <c r="A1342" s="44">
        <v>82</v>
      </c>
      <c r="B1342" s="47"/>
      <c r="C1342" s="55">
        <f t="shared" ref="C1342:E1342" si="1041">+C1193*$K$3</f>
        <v>5573.4250000000002</v>
      </c>
      <c r="D1342" s="55">
        <f t="shared" si="1041"/>
        <v>4553.1750000000002</v>
      </c>
      <c r="E1342" s="55">
        <f t="shared" si="1041"/>
        <v>0</v>
      </c>
      <c r="F1342" s="55">
        <f t="shared" ref="F1342:G1342" si="1042">+F668*$K$3</f>
        <v>2777.5577500000004</v>
      </c>
      <c r="G1342" s="55">
        <f t="shared" si="1042"/>
        <v>0</v>
      </c>
    </row>
    <row r="1343" spans="1:7" ht="14" hidden="1" x14ac:dyDescent="0.15">
      <c r="A1343" s="44">
        <v>83</v>
      </c>
      <c r="B1343" s="47"/>
      <c r="C1343" s="55">
        <f t="shared" ref="C1343:E1343" si="1043">+C1194*$K$3</f>
        <v>5573.4250000000002</v>
      </c>
      <c r="D1343" s="55">
        <f t="shared" si="1043"/>
        <v>4553.1750000000002</v>
      </c>
      <c r="E1343" s="55">
        <f t="shared" si="1043"/>
        <v>0</v>
      </c>
      <c r="F1343" s="55">
        <f t="shared" ref="F1343:G1343" si="1044">+F669*$K$3</f>
        <v>2777.5577500000004</v>
      </c>
      <c r="G1343" s="55">
        <f t="shared" si="1044"/>
        <v>0</v>
      </c>
    </row>
    <row r="1344" spans="1:7" ht="14" hidden="1" x14ac:dyDescent="0.15">
      <c r="A1344" s="44">
        <v>84</v>
      </c>
      <c r="B1344" s="47" t="s">
        <v>3</v>
      </c>
      <c r="C1344" s="55">
        <f t="shared" ref="C1344:E1344" si="1045">+C1195*$K$3</f>
        <v>5573.4250000000002</v>
      </c>
      <c r="D1344" s="55">
        <f t="shared" si="1045"/>
        <v>4553.1750000000002</v>
      </c>
      <c r="E1344" s="55">
        <f t="shared" si="1045"/>
        <v>0</v>
      </c>
      <c r="F1344" s="55">
        <f t="shared" ref="F1344:G1344" si="1046">+F670*$K$3</f>
        <v>2777.5577500000004</v>
      </c>
      <c r="G1344" s="55">
        <f t="shared" si="1046"/>
        <v>0</v>
      </c>
    </row>
    <row r="1345" spans="1:8" ht="14" hidden="1" x14ac:dyDescent="0.15">
      <c r="A1345" s="44">
        <v>1</v>
      </c>
      <c r="B1345" s="47" t="s">
        <v>4</v>
      </c>
      <c r="C1345" s="55">
        <f t="shared" ref="C1345:E1345" si="1047">+C1196*$K$3</f>
        <v>285.45000000000005</v>
      </c>
      <c r="D1345" s="55">
        <f t="shared" si="1047"/>
        <v>223.85000000000002</v>
      </c>
      <c r="E1345" s="55">
        <f t="shared" si="1047"/>
        <v>0</v>
      </c>
      <c r="F1345" s="55">
        <f t="shared" ref="F1345:G1345" si="1048">+F671*$K$3</f>
        <v>2777.5577500000004</v>
      </c>
      <c r="G1345" s="55">
        <f t="shared" si="1048"/>
        <v>0</v>
      </c>
    </row>
    <row r="1346" spans="1:8" ht="14" hidden="1" x14ac:dyDescent="0.15">
      <c r="A1346" s="44">
        <v>2</v>
      </c>
      <c r="B1346" s="47" t="s">
        <v>1</v>
      </c>
      <c r="C1346" s="55">
        <f t="shared" ref="C1346:E1346" si="1049">+C1197*$K$3</f>
        <v>484.82500000000005</v>
      </c>
      <c r="D1346" s="55">
        <f t="shared" si="1049"/>
        <v>380.87500000000006</v>
      </c>
      <c r="E1346" s="55">
        <f t="shared" si="1049"/>
        <v>0</v>
      </c>
      <c r="F1346" s="55">
        <f t="shared" ref="F1346:G1346" si="1050">+F672*$K$3</f>
        <v>291.5</v>
      </c>
      <c r="G1346" s="55">
        <f t="shared" si="1050"/>
        <v>0</v>
      </c>
    </row>
    <row r="1347" spans="1:8" ht="14" hidden="1" x14ac:dyDescent="0.15">
      <c r="A1347" s="44">
        <v>3</v>
      </c>
      <c r="B1347" s="47" t="s">
        <v>5</v>
      </c>
      <c r="C1347" s="55">
        <f t="shared" ref="C1347:E1347" si="1051">+C1198*$K$3</f>
        <v>684.47500000000002</v>
      </c>
      <c r="D1347" s="55">
        <f t="shared" si="1051"/>
        <v>535.97500000000002</v>
      </c>
      <c r="E1347" s="55">
        <f t="shared" si="1051"/>
        <v>0</v>
      </c>
      <c r="F1347" s="55">
        <f t="shared" ref="F1347:G1347" si="1052">+F673*$K$3</f>
        <v>495.55000000000007</v>
      </c>
      <c r="G1347" s="55">
        <f t="shared" si="1052"/>
        <v>0</v>
      </c>
    </row>
    <row r="1348" spans="1:8" ht="14" hidden="1" thickBot="1" x14ac:dyDescent="0.2"/>
    <row r="1349" spans="1:8" ht="18" hidden="1" x14ac:dyDescent="0.2">
      <c r="A1349" s="479" t="s">
        <v>24</v>
      </c>
      <c r="B1349" s="480"/>
      <c r="C1349" s="480"/>
      <c r="D1349" s="480"/>
      <c r="E1349" s="480"/>
      <c r="F1349" s="480"/>
      <c r="G1349" s="481"/>
    </row>
    <row r="1350" spans="1:8" ht="18" hidden="1" x14ac:dyDescent="0.2">
      <c r="A1350" s="482" t="s">
        <v>26</v>
      </c>
      <c r="B1350" s="483"/>
      <c r="C1350" s="483"/>
      <c r="D1350" s="483"/>
      <c r="E1350" s="483"/>
      <c r="F1350" s="483"/>
      <c r="G1350" s="484"/>
    </row>
    <row r="1351" spans="1:8" hidden="1" x14ac:dyDescent="0.15">
      <c r="A1351" s="476" t="s">
        <v>0</v>
      </c>
      <c r="B1351" s="477"/>
      <c r="C1351" s="477"/>
      <c r="D1351" s="477"/>
      <c r="E1351" s="477"/>
      <c r="F1351" s="477"/>
      <c r="G1351" s="478"/>
      <c r="H1351" s="56"/>
    </row>
    <row r="1352" spans="1:8" hidden="1" x14ac:dyDescent="0.15">
      <c r="A1352" s="44" t="s">
        <v>2</v>
      </c>
      <c r="B1352" s="45" t="s">
        <v>2</v>
      </c>
      <c r="C1352" s="65">
        <v>10000</v>
      </c>
      <c r="D1352" s="65">
        <v>20000</v>
      </c>
      <c r="E1352" s="65"/>
      <c r="F1352" s="70"/>
      <c r="G1352" s="71"/>
    </row>
    <row r="1353" spans="1:8" ht="14" hidden="1" x14ac:dyDescent="0.15">
      <c r="A1353" s="44">
        <v>18</v>
      </c>
      <c r="B1353" s="45"/>
      <c r="C1353" s="55">
        <f>+C1129*$K$4</f>
        <v>1221.1200000000001</v>
      </c>
      <c r="D1353" s="55">
        <f>+D1129*$K$4</f>
        <v>958.24</v>
      </c>
      <c r="E1353" s="55">
        <f t="shared" ref="E1353" si="1053">+E1204*$K$3</f>
        <v>0</v>
      </c>
      <c r="F1353" s="55">
        <f t="shared" ref="F1353:G1353" si="1054">+F679*$K$3</f>
        <v>0</v>
      </c>
      <c r="G1353" s="55">
        <f t="shared" si="1054"/>
        <v>0</v>
      </c>
    </row>
    <row r="1354" spans="1:8" ht="14" hidden="1" x14ac:dyDescent="0.15">
      <c r="A1354" s="44">
        <v>19</v>
      </c>
      <c r="B1354" s="45"/>
      <c r="C1354" s="55">
        <f t="shared" ref="C1354:D1354" si="1055">+C1130*$K$4</f>
        <v>1237.55</v>
      </c>
      <c r="D1354" s="55">
        <f t="shared" si="1055"/>
        <v>966.72</v>
      </c>
      <c r="E1354" s="55">
        <f t="shared" ref="E1354" si="1056">+E1205*$K$3</f>
        <v>0</v>
      </c>
      <c r="F1354" s="55">
        <f t="shared" ref="F1354:G1354" si="1057">+F680*$K$3</f>
        <v>398.01437500000003</v>
      </c>
      <c r="G1354" s="55">
        <f t="shared" si="1057"/>
        <v>300.91187500000007</v>
      </c>
    </row>
    <row r="1355" spans="1:8" ht="14" hidden="1" x14ac:dyDescent="0.15">
      <c r="A1355" s="44">
        <v>20</v>
      </c>
      <c r="B1355" s="45"/>
      <c r="C1355" s="55">
        <f t="shared" ref="C1355:D1355" si="1058">+C1131*$K$4</f>
        <v>1251.3300000000002</v>
      </c>
      <c r="D1355" s="55">
        <f t="shared" si="1058"/>
        <v>976.79000000000008</v>
      </c>
      <c r="E1355" s="55">
        <f t="shared" ref="E1355" si="1059">+E1206*$K$3</f>
        <v>0</v>
      </c>
      <c r="F1355" s="55">
        <f t="shared" ref="F1355:G1355" si="1060">+F681*$K$3</f>
        <v>402.47625000000011</v>
      </c>
      <c r="G1355" s="55">
        <f t="shared" si="1060"/>
        <v>304.16375000000005</v>
      </c>
    </row>
    <row r="1356" spans="1:8" ht="14" hidden="1" x14ac:dyDescent="0.15">
      <c r="A1356" s="44">
        <v>21</v>
      </c>
      <c r="B1356" s="45"/>
      <c r="C1356" s="55">
        <f t="shared" ref="C1356:D1356" si="1061">+C1132*$K$4</f>
        <v>1269.3500000000001</v>
      </c>
      <c r="D1356" s="55">
        <f t="shared" si="1061"/>
        <v>986.86</v>
      </c>
      <c r="E1356" s="55">
        <f t="shared" ref="E1356" si="1062">+E1207*$K$3</f>
        <v>0</v>
      </c>
      <c r="F1356" s="55">
        <f t="shared" ref="F1356:G1356" si="1063">+F682*$K$3</f>
        <v>406.78687500000007</v>
      </c>
      <c r="G1356" s="55">
        <f t="shared" si="1063"/>
        <v>307.41562500000003</v>
      </c>
    </row>
    <row r="1357" spans="1:8" ht="14" hidden="1" x14ac:dyDescent="0.15">
      <c r="A1357" s="44">
        <v>22</v>
      </c>
      <c r="B1357" s="45"/>
      <c r="C1357" s="55">
        <f t="shared" ref="C1357:D1357" si="1064">+C1133*$K$4</f>
        <v>1286.8400000000001</v>
      </c>
      <c r="D1357" s="55">
        <f t="shared" si="1064"/>
        <v>999.05000000000007</v>
      </c>
      <c r="E1357" s="55">
        <f t="shared" ref="E1357" si="1065">+E1208*$K$3</f>
        <v>0</v>
      </c>
      <c r="F1357" s="55">
        <f t="shared" ref="F1357:G1357" si="1066">+F683*$K$3</f>
        <v>411.40000000000009</v>
      </c>
      <c r="G1357" s="55">
        <f t="shared" si="1066"/>
        <v>310.89437500000003</v>
      </c>
    </row>
    <row r="1358" spans="1:8" ht="14" hidden="1" x14ac:dyDescent="0.15">
      <c r="A1358" s="44">
        <v>23</v>
      </c>
      <c r="B1358" s="45"/>
      <c r="C1358" s="55">
        <f t="shared" ref="C1358:D1358" si="1067">+C1134*$K$4</f>
        <v>1303.8</v>
      </c>
      <c r="D1358" s="55">
        <f t="shared" si="1067"/>
        <v>1009.12</v>
      </c>
      <c r="E1358" s="55">
        <f t="shared" ref="E1358" si="1068">+E1209*$K$3</f>
        <v>0</v>
      </c>
      <c r="F1358" s="55">
        <f t="shared" ref="F1358:G1358" si="1069">+F684*$K$3</f>
        <v>416.24000000000007</v>
      </c>
      <c r="G1358" s="55">
        <f t="shared" si="1069"/>
        <v>314.52437500000008</v>
      </c>
    </row>
    <row r="1359" spans="1:8" ht="14" hidden="1" x14ac:dyDescent="0.15">
      <c r="A1359" s="44">
        <v>24</v>
      </c>
      <c r="B1359" s="45"/>
      <c r="C1359" s="55">
        <f t="shared" ref="C1359:D1359" si="1070">+C1135*$K$4</f>
        <v>1322.3500000000001</v>
      </c>
      <c r="D1359" s="55">
        <f t="shared" si="1070"/>
        <v>1021.84</v>
      </c>
      <c r="E1359" s="55">
        <f t="shared" ref="E1359" si="1071">+E1210*$K$3</f>
        <v>0</v>
      </c>
      <c r="F1359" s="55">
        <f t="shared" ref="F1359:G1359" si="1072">+F685*$K$3</f>
        <v>421.15562500000004</v>
      </c>
      <c r="G1359" s="55">
        <f t="shared" si="1072"/>
        <v>318.30562500000008</v>
      </c>
    </row>
    <row r="1360" spans="1:8" ht="14" hidden="1" x14ac:dyDescent="0.15">
      <c r="A1360" s="44">
        <v>25</v>
      </c>
      <c r="B1360" s="45"/>
      <c r="C1360" s="55">
        <f t="shared" ref="C1360:D1360" si="1073">+C1136*$K$4</f>
        <v>1340.3700000000001</v>
      </c>
      <c r="D1360" s="55">
        <f t="shared" si="1073"/>
        <v>1032.97</v>
      </c>
      <c r="E1360" s="55">
        <f t="shared" ref="E1360" si="1074">+E1211*$K$3</f>
        <v>0</v>
      </c>
      <c r="F1360" s="55">
        <f t="shared" ref="F1360:G1360" si="1075">+F686*$K$3</f>
        <v>426.22250000000008</v>
      </c>
      <c r="G1360" s="55">
        <f t="shared" si="1075"/>
        <v>322.16250000000002</v>
      </c>
    </row>
    <row r="1361" spans="1:7" ht="14" hidden="1" x14ac:dyDescent="0.15">
      <c r="A1361" s="44">
        <v>26</v>
      </c>
      <c r="B1361" s="45"/>
      <c r="C1361" s="55">
        <f t="shared" ref="C1361:D1361" si="1076">+C1137*$K$4</f>
        <v>1368.46</v>
      </c>
      <c r="D1361" s="55">
        <f t="shared" si="1076"/>
        <v>1052.5800000000002</v>
      </c>
      <c r="E1361" s="55">
        <f t="shared" ref="E1361" si="1077">+E1212*$K$3</f>
        <v>0</v>
      </c>
      <c r="F1361" s="55">
        <f t="shared" ref="F1361:G1361" si="1078">+F687*$K$3</f>
        <v>431.36500000000007</v>
      </c>
      <c r="G1361" s="55">
        <f t="shared" si="1078"/>
        <v>326.09500000000008</v>
      </c>
    </row>
    <row r="1362" spans="1:7" ht="14" hidden="1" x14ac:dyDescent="0.15">
      <c r="A1362" s="44">
        <v>27</v>
      </c>
      <c r="B1362" s="45"/>
      <c r="C1362" s="55">
        <f t="shared" ref="C1362:D1362" si="1079">+C1138*$K$4</f>
        <v>1394.96</v>
      </c>
      <c r="D1362" s="55">
        <f t="shared" si="1079"/>
        <v>1071.6600000000001</v>
      </c>
      <c r="E1362" s="55">
        <f t="shared" ref="E1362" si="1080">+E1213*$K$3</f>
        <v>0</v>
      </c>
      <c r="F1362" s="55">
        <f t="shared" ref="F1362:G1362" si="1081">+F688*$K$3</f>
        <v>439.23000000000008</v>
      </c>
      <c r="G1362" s="55">
        <f t="shared" si="1081"/>
        <v>331.91812500000009</v>
      </c>
    </row>
    <row r="1363" spans="1:7" ht="14" hidden="1" x14ac:dyDescent="0.15">
      <c r="A1363" s="44">
        <v>28</v>
      </c>
      <c r="B1363" s="45"/>
      <c r="C1363" s="55">
        <f t="shared" ref="C1363:D1363" si="1082">+C1139*$K$4</f>
        <v>1424.1100000000001</v>
      </c>
      <c r="D1363" s="55">
        <f t="shared" si="1082"/>
        <v>1091.27</v>
      </c>
      <c r="E1363" s="55">
        <f t="shared" ref="E1363" si="1083">+E1214*$K$3</f>
        <v>0</v>
      </c>
      <c r="F1363" s="55">
        <f t="shared" ref="F1363:G1363" si="1084">+F689*$K$3</f>
        <v>447.32187500000009</v>
      </c>
      <c r="G1363" s="55">
        <f t="shared" si="1084"/>
        <v>337.96812500000004</v>
      </c>
    </row>
    <row r="1364" spans="1:7" ht="14" hidden="1" x14ac:dyDescent="0.15">
      <c r="A1364" s="44">
        <v>29</v>
      </c>
      <c r="B1364" s="45"/>
      <c r="C1364" s="55">
        <f t="shared" ref="C1364:D1364" si="1085">+C1140*$K$4</f>
        <v>1455.38</v>
      </c>
      <c r="D1364" s="55">
        <f t="shared" si="1085"/>
        <v>1113</v>
      </c>
      <c r="E1364" s="55">
        <f t="shared" ref="E1364" si="1086">+E1215*$K$3</f>
        <v>0</v>
      </c>
      <c r="F1364" s="55">
        <f t="shared" ref="F1364:G1364" si="1087">+F690*$K$3</f>
        <v>455.56500000000005</v>
      </c>
      <c r="G1364" s="55">
        <f t="shared" si="1087"/>
        <v>344.39625000000007</v>
      </c>
    </row>
    <row r="1365" spans="1:7" ht="14" hidden="1" x14ac:dyDescent="0.15">
      <c r="A1365" s="44">
        <v>30</v>
      </c>
      <c r="B1365" s="45"/>
      <c r="C1365" s="55">
        <f t="shared" ref="C1365:D1365" si="1088">+C1141*$K$4</f>
        <v>1486.65</v>
      </c>
      <c r="D1365" s="55">
        <f t="shared" si="1088"/>
        <v>1134.73</v>
      </c>
      <c r="E1365" s="55">
        <f t="shared" ref="E1365" si="1089">+E1216*$K$3</f>
        <v>0</v>
      </c>
      <c r="F1365" s="55">
        <f t="shared" ref="F1365:G1365" si="1090">+F691*$K$3</f>
        <v>464.41312500000004</v>
      </c>
      <c r="G1365" s="55">
        <f t="shared" si="1090"/>
        <v>350.90000000000003</v>
      </c>
    </row>
    <row r="1366" spans="1:7" ht="14" hidden="1" x14ac:dyDescent="0.15">
      <c r="A1366" s="44">
        <v>31</v>
      </c>
      <c r="B1366" s="45"/>
      <c r="C1366" s="55">
        <f t="shared" ref="C1366:D1366" si="1091">+C1142*$K$4</f>
        <v>1518.45</v>
      </c>
      <c r="D1366" s="55">
        <f t="shared" si="1091"/>
        <v>1158.5800000000002</v>
      </c>
      <c r="E1366" s="55">
        <f t="shared" ref="E1366" si="1092">+E1217*$K$3</f>
        <v>0</v>
      </c>
      <c r="F1366" s="55">
        <f t="shared" ref="F1366:G1366" si="1093">+F692*$K$3</f>
        <v>473.71500000000009</v>
      </c>
      <c r="G1366" s="55">
        <f t="shared" si="1093"/>
        <v>357.93312500000002</v>
      </c>
    </row>
    <row r="1367" spans="1:7" ht="14" hidden="1" x14ac:dyDescent="0.15">
      <c r="A1367" s="44">
        <v>32</v>
      </c>
      <c r="B1367" s="45"/>
      <c r="C1367" s="55">
        <f t="shared" ref="C1367:D1367" si="1094">+C1143*$K$4</f>
        <v>1551.8400000000001</v>
      </c>
      <c r="D1367" s="55">
        <f t="shared" si="1094"/>
        <v>1181.9000000000001</v>
      </c>
      <c r="E1367" s="55">
        <f t="shared" ref="E1367" si="1095">+E1218*$K$3</f>
        <v>0</v>
      </c>
      <c r="F1367" s="55">
        <f t="shared" ref="F1367:G1367" si="1096">+F693*$K$3</f>
        <v>482.94125000000008</v>
      </c>
      <c r="G1367" s="55">
        <f t="shared" si="1096"/>
        <v>364.89062500000006</v>
      </c>
    </row>
    <row r="1368" spans="1:7" ht="14" hidden="1" x14ac:dyDescent="0.15">
      <c r="A1368" s="44">
        <v>33</v>
      </c>
      <c r="B1368" s="45"/>
      <c r="C1368" s="55">
        <f t="shared" ref="C1368:D1368" si="1097">+C1144*$K$4</f>
        <v>1587.3500000000001</v>
      </c>
      <c r="D1368" s="55">
        <f t="shared" si="1097"/>
        <v>1207.8700000000001</v>
      </c>
      <c r="E1368" s="55">
        <f t="shared" ref="E1368" si="1098">+E1219*$K$3</f>
        <v>0</v>
      </c>
      <c r="F1368" s="55">
        <f t="shared" ref="F1368:G1368" si="1099">+F694*$K$3</f>
        <v>492.9993750000001</v>
      </c>
      <c r="G1368" s="55">
        <f t="shared" si="1099"/>
        <v>372.45312500000006</v>
      </c>
    </row>
    <row r="1369" spans="1:7" ht="14" hidden="1" x14ac:dyDescent="0.15">
      <c r="A1369" s="44">
        <v>34</v>
      </c>
      <c r="B1369" s="45"/>
      <c r="C1369" s="55">
        <f t="shared" ref="C1369:D1369" si="1100">+C1145*$K$4</f>
        <v>1623.39</v>
      </c>
      <c r="D1369" s="55">
        <f t="shared" si="1100"/>
        <v>1232.78</v>
      </c>
      <c r="E1369" s="55">
        <f t="shared" ref="E1369" si="1101">+E1220*$K$3</f>
        <v>0</v>
      </c>
      <c r="F1369" s="55">
        <f t="shared" ref="F1369:G1369" si="1102">+F695*$K$3</f>
        <v>503.05750000000012</v>
      </c>
      <c r="G1369" s="55">
        <f t="shared" si="1102"/>
        <v>380.09125000000006</v>
      </c>
    </row>
    <row r="1370" spans="1:7" ht="14" hidden="1" x14ac:dyDescent="0.15">
      <c r="A1370" s="44">
        <v>35</v>
      </c>
      <c r="B1370" s="45"/>
      <c r="C1370" s="55">
        <f t="shared" ref="C1370:D1370" si="1103">+C1146*$K$4</f>
        <v>1659.43</v>
      </c>
      <c r="D1370" s="55">
        <f t="shared" si="1103"/>
        <v>1259.28</v>
      </c>
      <c r="E1370" s="55">
        <f t="shared" ref="E1370" si="1104">+E1221*$K$3</f>
        <v>0</v>
      </c>
      <c r="F1370" s="55">
        <f t="shared" ref="F1370:G1370" si="1105">+F696*$K$3</f>
        <v>513.6450000000001</v>
      </c>
      <c r="G1370" s="55">
        <f t="shared" si="1105"/>
        <v>387.95625000000007</v>
      </c>
    </row>
    <row r="1371" spans="1:7" ht="14" hidden="1" x14ac:dyDescent="0.15">
      <c r="A1371" s="44">
        <v>36</v>
      </c>
      <c r="B1371" s="45"/>
      <c r="C1371" s="55">
        <f t="shared" ref="C1371:D1371" si="1106">+C1147*$K$4</f>
        <v>1696.53</v>
      </c>
      <c r="D1371" s="55">
        <f t="shared" si="1106"/>
        <v>1287.3700000000001</v>
      </c>
      <c r="E1371" s="55">
        <f t="shared" ref="E1371" si="1107">+E1222*$K$3</f>
        <v>0</v>
      </c>
      <c r="F1371" s="55">
        <f t="shared" ref="F1371:G1371" si="1108">+F697*$K$3</f>
        <v>524.38375000000008</v>
      </c>
      <c r="G1371" s="55">
        <f t="shared" si="1108"/>
        <v>396.27500000000009</v>
      </c>
    </row>
    <row r="1372" spans="1:7" ht="14" hidden="1" x14ac:dyDescent="0.15">
      <c r="A1372" s="44">
        <v>37</v>
      </c>
      <c r="B1372" s="45"/>
      <c r="C1372" s="55">
        <f t="shared" ref="C1372:D1372" si="1109">+C1148*$K$4</f>
        <v>1736.2800000000002</v>
      </c>
      <c r="D1372" s="55">
        <f t="shared" si="1109"/>
        <v>1317.05</v>
      </c>
      <c r="E1372" s="55">
        <f t="shared" ref="E1372" si="1110">+E1223*$K$3</f>
        <v>0</v>
      </c>
      <c r="F1372" s="55">
        <f t="shared" ref="F1372:G1372" si="1111">+F698*$K$3</f>
        <v>535.50062500000001</v>
      </c>
      <c r="G1372" s="55">
        <f t="shared" si="1111"/>
        <v>404.51812500000005</v>
      </c>
    </row>
    <row r="1373" spans="1:7" ht="14" hidden="1" x14ac:dyDescent="0.15">
      <c r="A1373" s="44">
        <v>38</v>
      </c>
      <c r="B1373" s="45"/>
      <c r="C1373" s="55">
        <f t="shared" ref="C1373:D1373" si="1112">+C1149*$K$4</f>
        <v>1774.97</v>
      </c>
      <c r="D1373" s="55">
        <f t="shared" si="1112"/>
        <v>1345.14</v>
      </c>
      <c r="E1373" s="55">
        <f t="shared" ref="E1373" si="1113">+E1224*$K$3</f>
        <v>0</v>
      </c>
      <c r="F1373" s="55">
        <f t="shared" ref="F1373:G1373" si="1114">+F699*$K$3</f>
        <v>547.22250000000008</v>
      </c>
      <c r="G1373" s="55">
        <f t="shared" si="1114"/>
        <v>413.51750000000004</v>
      </c>
    </row>
    <row r="1374" spans="1:7" ht="14" hidden="1" x14ac:dyDescent="0.15">
      <c r="A1374" s="44">
        <v>39</v>
      </c>
      <c r="B1374" s="45"/>
      <c r="C1374" s="55">
        <f t="shared" ref="C1374:D1374" si="1115">+C1150*$K$4</f>
        <v>1817.3700000000001</v>
      </c>
      <c r="D1374" s="55">
        <f t="shared" si="1115"/>
        <v>1376.94</v>
      </c>
      <c r="E1374" s="55">
        <f t="shared" ref="E1374" si="1116">+E1225*$K$3</f>
        <v>0</v>
      </c>
      <c r="F1374" s="55">
        <f t="shared" ref="F1374:G1374" si="1117">+F700*$K$3</f>
        <v>559.1712500000001</v>
      </c>
      <c r="G1374" s="55">
        <f t="shared" si="1117"/>
        <v>422.36562500000008</v>
      </c>
    </row>
    <row r="1375" spans="1:7" ht="14" hidden="1" x14ac:dyDescent="0.15">
      <c r="A1375" s="44">
        <v>40</v>
      </c>
      <c r="B1375" s="45"/>
      <c r="C1375" s="55">
        <f t="shared" ref="C1375:D1375" si="1118">+C1151*$K$4</f>
        <v>1859.24</v>
      </c>
      <c r="D1375" s="55">
        <f t="shared" si="1118"/>
        <v>1408.21</v>
      </c>
      <c r="E1375" s="55">
        <f t="shared" ref="E1375" si="1119">+E1226*$K$3</f>
        <v>0</v>
      </c>
      <c r="F1375" s="55">
        <f t="shared" ref="F1375:G1375" si="1120">+F701*$K$3</f>
        <v>571.34687500000007</v>
      </c>
      <c r="G1375" s="55">
        <f t="shared" si="1120"/>
        <v>431.81875000000008</v>
      </c>
    </row>
    <row r="1376" spans="1:7" ht="14" hidden="1" x14ac:dyDescent="0.15">
      <c r="A1376" s="44">
        <v>41</v>
      </c>
      <c r="B1376" s="45"/>
      <c r="C1376" s="55">
        <f t="shared" ref="C1376:D1376" si="1121">+C1152*$K$4</f>
        <v>1901.64</v>
      </c>
      <c r="D1376" s="55">
        <f t="shared" si="1121"/>
        <v>1439.48</v>
      </c>
      <c r="E1376" s="55">
        <f t="shared" ref="E1376" si="1122">+E1227*$K$3</f>
        <v>0</v>
      </c>
      <c r="F1376" s="55">
        <f t="shared" ref="F1376:G1376" si="1123">+F702*$K$3</f>
        <v>583.9006250000001</v>
      </c>
      <c r="G1376" s="55">
        <f t="shared" si="1123"/>
        <v>441.27187500000008</v>
      </c>
    </row>
    <row r="1377" spans="1:7" ht="14" hidden="1" x14ac:dyDescent="0.15">
      <c r="A1377" s="44">
        <v>42</v>
      </c>
      <c r="B1377" s="45"/>
      <c r="C1377" s="55">
        <f t="shared" ref="C1377:D1377" si="1124">+C1153*$K$4</f>
        <v>1946.16</v>
      </c>
      <c r="D1377" s="55">
        <f t="shared" si="1124"/>
        <v>1474.99</v>
      </c>
      <c r="E1377" s="55">
        <f t="shared" ref="E1377" si="1125">+E1228*$K$3</f>
        <v>0</v>
      </c>
      <c r="F1377" s="55">
        <f t="shared" ref="F1377:G1377" si="1126">+F703*$K$3</f>
        <v>596.8325000000001</v>
      </c>
      <c r="G1377" s="55">
        <f t="shared" si="1126"/>
        <v>451.10312500000009</v>
      </c>
    </row>
    <row r="1378" spans="1:7" ht="14" hidden="1" x14ac:dyDescent="0.15">
      <c r="A1378" s="44">
        <v>43</v>
      </c>
      <c r="B1378" s="45"/>
      <c r="C1378" s="55">
        <f t="shared" ref="C1378:D1378" si="1127">+C1154*$K$4</f>
        <v>1991.74</v>
      </c>
      <c r="D1378" s="55">
        <f t="shared" si="1127"/>
        <v>1508.38</v>
      </c>
      <c r="E1378" s="55">
        <f t="shared" ref="E1378" si="1128">+E1229*$K$3</f>
        <v>0</v>
      </c>
      <c r="F1378" s="55">
        <f t="shared" ref="F1378:G1378" si="1129">+F704*$K$3</f>
        <v>610.3693750000001</v>
      </c>
      <c r="G1378" s="55">
        <f t="shared" si="1129"/>
        <v>461.16125000000005</v>
      </c>
    </row>
    <row r="1379" spans="1:7" ht="14" hidden="1" x14ac:dyDescent="0.15">
      <c r="A1379" s="44">
        <v>44</v>
      </c>
      <c r="B1379" s="45"/>
      <c r="C1379" s="55">
        <f t="shared" ref="C1379:D1379" si="1130">+C1155*$K$4</f>
        <v>2037.8500000000001</v>
      </c>
      <c r="D1379" s="55">
        <f t="shared" si="1130"/>
        <v>1544.42</v>
      </c>
      <c r="E1379" s="55">
        <f t="shared" ref="E1379" si="1131">+E1230*$K$3</f>
        <v>0</v>
      </c>
      <c r="F1379" s="55">
        <f t="shared" ref="F1379:G1379" si="1132">+F705*$K$3</f>
        <v>623.90625</v>
      </c>
      <c r="G1379" s="55">
        <f t="shared" si="1132"/>
        <v>471.52187500000008</v>
      </c>
    </row>
    <row r="1380" spans="1:7" ht="14" hidden="1" x14ac:dyDescent="0.15">
      <c r="A1380" s="44">
        <v>45</v>
      </c>
      <c r="B1380" s="45"/>
      <c r="C1380" s="55">
        <f t="shared" ref="C1380:D1380" si="1133">+C1156*$K$4</f>
        <v>2085.5500000000002</v>
      </c>
      <c r="D1380" s="55">
        <f t="shared" si="1133"/>
        <v>1580.99</v>
      </c>
      <c r="E1380" s="55">
        <f t="shared" ref="E1380" si="1134">+E1231*$K$3</f>
        <v>0</v>
      </c>
      <c r="F1380" s="55">
        <f t="shared" ref="F1380:G1380" si="1135">+F706*$K$3</f>
        <v>637.97250000000008</v>
      </c>
      <c r="G1380" s="55">
        <f t="shared" si="1135"/>
        <v>482.10937500000011</v>
      </c>
    </row>
    <row r="1381" spans="1:7" ht="14" hidden="1" x14ac:dyDescent="0.15">
      <c r="A1381" s="44">
        <v>46</v>
      </c>
      <c r="B1381" s="45"/>
      <c r="C1381" s="55">
        <f t="shared" ref="C1381:D1381" si="1136">+C1157*$K$4</f>
        <v>2133.7800000000002</v>
      </c>
      <c r="D1381" s="55">
        <f t="shared" si="1136"/>
        <v>1617.5600000000002</v>
      </c>
      <c r="E1381" s="55">
        <f t="shared" ref="E1381" si="1137">+E1232*$K$3</f>
        <v>0</v>
      </c>
      <c r="F1381" s="55">
        <f t="shared" ref="F1381:G1381" si="1138">+F707*$K$3</f>
        <v>652.41687500000012</v>
      </c>
      <c r="G1381" s="55">
        <f t="shared" si="1138"/>
        <v>493.0750000000001</v>
      </c>
    </row>
    <row r="1382" spans="1:7" ht="14" hidden="1" x14ac:dyDescent="0.15">
      <c r="A1382" s="44">
        <v>47</v>
      </c>
      <c r="B1382" s="45"/>
      <c r="C1382" s="55">
        <f t="shared" ref="C1382:D1382" si="1139">+C1158*$K$4</f>
        <v>2183.6</v>
      </c>
      <c r="D1382" s="55">
        <f t="shared" si="1139"/>
        <v>1655.72</v>
      </c>
      <c r="E1382" s="55">
        <f t="shared" ref="E1382" si="1140">+E1233*$K$3</f>
        <v>0</v>
      </c>
      <c r="F1382" s="55">
        <f t="shared" ref="F1382:G1382" si="1141">+F708*$K$3</f>
        <v>667.0881250000001</v>
      </c>
      <c r="G1382" s="55">
        <f t="shared" si="1141"/>
        <v>504.11625000000009</v>
      </c>
    </row>
    <row r="1383" spans="1:7" ht="14" hidden="1" x14ac:dyDescent="0.15">
      <c r="A1383" s="44">
        <v>48</v>
      </c>
      <c r="B1383" s="45"/>
      <c r="C1383" s="55">
        <f t="shared" ref="C1383:D1383" si="1142">+C1159*$K$4</f>
        <v>2233.42</v>
      </c>
      <c r="D1383" s="55">
        <f t="shared" si="1142"/>
        <v>1695.47</v>
      </c>
      <c r="E1383" s="55">
        <f t="shared" ref="E1383" si="1143">+E1234*$K$3</f>
        <v>0</v>
      </c>
      <c r="F1383" s="55">
        <f t="shared" ref="F1383:G1383" si="1144">+F709*$K$3</f>
        <v>682.13750000000005</v>
      </c>
      <c r="G1383" s="55">
        <f t="shared" si="1144"/>
        <v>515.5356250000001</v>
      </c>
    </row>
    <row r="1384" spans="1:7" ht="14" hidden="1" x14ac:dyDescent="0.15">
      <c r="A1384" s="44">
        <v>49</v>
      </c>
      <c r="B1384" s="45"/>
      <c r="C1384" s="55">
        <f t="shared" ref="C1384:D1384" si="1145">+C1160*$K$4</f>
        <v>2285.36</v>
      </c>
      <c r="D1384" s="55">
        <f t="shared" si="1145"/>
        <v>1736.2800000000002</v>
      </c>
      <c r="E1384" s="55">
        <f t="shared" ref="E1384" si="1146">+E1235*$K$3</f>
        <v>0</v>
      </c>
      <c r="F1384" s="55">
        <f t="shared" ref="F1384:G1384" si="1147">+F710*$K$3</f>
        <v>697.640625</v>
      </c>
      <c r="G1384" s="55">
        <f t="shared" si="1147"/>
        <v>527.10625000000016</v>
      </c>
    </row>
    <row r="1385" spans="1:7" ht="14" hidden="1" x14ac:dyDescent="0.15">
      <c r="A1385" s="44">
        <v>50</v>
      </c>
      <c r="B1385" s="45"/>
      <c r="C1385" s="55">
        <f t="shared" ref="C1385:D1385" si="1148">+C1161*$K$4</f>
        <v>2338.8900000000003</v>
      </c>
      <c r="D1385" s="55">
        <f t="shared" si="1148"/>
        <v>1777.6200000000001</v>
      </c>
      <c r="E1385" s="55">
        <f t="shared" ref="E1385" si="1149">+E1236*$K$3</f>
        <v>0</v>
      </c>
      <c r="F1385" s="55">
        <f t="shared" ref="F1385:G1385" si="1150">+F711*$K$3</f>
        <v>713.29500000000007</v>
      </c>
      <c r="G1385" s="55">
        <f t="shared" si="1150"/>
        <v>539.05500000000006</v>
      </c>
    </row>
    <row r="1386" spans="1:7" ht="14" hidden="1" x14ac:dyDescent="0.15">
      <c r="A1386" s="44">
        <v>51</v>
      </c>
      <c r="B1386" s="45"/>
      <c r="C1386" s="55">
        <f t="shared" ref="C1386:D1386" si="1151">+C1162*$K$4</f>
        <v>2392.9500000000003</v>
      </c>
      <c r="D1386" s="55">
        <f t="shared" si="1151"/>
        <v>1820.02</v>
      </c>
      <c r="E1386" s="55">
        <f t="shared" ref="E1386" si="1152">+E1237*$K$3</f>
        <v>0</v>
      </c>
      <c r="F1386" s="55">
        <f t="shared" ref="F1386:G1386" si="1153">+F712*$K$3</f>
        <v>729.4787500000001</v>
      </c>
      <c r="G1386" s="55">
        <f t="shared" si="1153"/>
        <v>551.23062500000003</v>
      </c>
    </row>
    <row r="1387" spans="1:7" ht="14" hidden="1" x14ac:dyDescent="0.15">
      <c r="A1387" s="44">
        <v>52</v>
      </c>
      <c r="B1387" s="45"/>
      <c r="C1387" s="55">
        <f t="shared" ref="C1387:D1387" si="1154">+C1163*$K$4</f>
        <v>2447.54</v>
      </c>
      <c r="D1387" s="55">
        <f t="shared" si="1154"/>
        <v>1862.42</v>
      </c>
      <c r="E1387" s="55">
        <f t="shared" ref="E1387" si="1155">+E1238*$K$3</f>
        <v>0</v>
      </c>
      <c r="F1387" s="55">
        <f t="shared" ref="F1387:G1387" si="1156">+F713*$K$3</f>
        <v>746.04062500000009</v>
      </c>
      <c r="G1387" s="55">
        <f t="shared" si="1156"/>
        <v>563.70875000000012</v>
      </c>
    </row>
    <row r="1388" spans="1:7" ht="14" hidden="1" x14ac:dyDescent="0.15">
      <c r="A1388" s="44">
        <v>53</v>
      </c>
      <c r="B1388" s="45"/>
      <c r="C1388" s="55">
        <f t="shared" ref="C1388:D1388" si="1157">+C1164*$K$4</f>
        <v>2501.6</v>
      </c>
      <c r="D1388" s="55">
        <f t="shared" si="1157"/>
        <v>1906.41</v>
      </c>
      <c r="E1388" s="55">
        <f t="shared" ref="E1388" si="1158">+E1239*$K$3</f>
        <v>0</v>
      </c>
      <c r="F1388" s="55">
        <f t="shared" ref="F1388:G1388" si="1159">+F714*$K$3</f>
        <v>762.75375000000008</v>
      </c>
      <c r="G1388" s="55">
        <f t="shared" si="1159"/>
        <v>576.3381250000001</v>
      </c>
    </row>
    <row r="1389" spans="1:7" ht="14" hidden="1" x14ac:dyDescent="0.15">
      <c r="A1389" s="44">
        <v>54</v>
      </c>
      <c r="B1389" s="47"/>
      <c r="C1389" s="55">
        <f t="shared" ref="C1389:D1389" si="1160">+C1165*$K$4</f>
        <v>2560.4300000000003</v>
      </c>
      <c r="D1389" s="55">
        <f t="shared" si="1160"/>
        <v>1950.93</v>
      </c>
      <c r="E1389" s="55">
        <f t="shared" ref="E1389" si="1161">+E1240*$K$3</f>
        <v>0</v>
      </c>
      <c r="F1389" s="55">
        <f t="shared" ref="F1389:G1389" si="1162">+F715*$K$3</f>
        <v>779.99625000000015</v>
      </c>
      <c r="G1389" s="55">
        <f t="shared" si="1162"/>
        <v>589.4212500000001</v>
      </c>
    </row>
    <row r="1390" spans="1:7" ht="14" hidden="1" x14ac:dyDescent="0.15">
      <c r="A1390" s="44">
        <v>55</v>
      </c>
      <c r="B1390" s="47"/>
      <c r="C1390" s="55">
        <f t="shared" ref="C1390:D1390" si="1163">+C1166*$K$4</f>
        <v>2618.73</v>
      </c>
      <c r="D1390" s="55">
        <f t="shared" si="1163"/>
        <v>1997.0400000000002</v>
      </c>
      <c r="E1390" s="55">
        <f t="shared" ref="E1390" si="1164">+E1241*$K$3</f>
        <v>0</v>
      </c>
      <c r="F1390" s="55">
        <f t="shared" ref="F1390:G1390" si="1165">+F716*$K$3</f>
        <v>797.61687500000016</v>
      </c>
      <c r="G1390" s="55">
        <f t="shared" si="1165"/>
        <v>602.6556250000001</v>
      </c>
    </row>
    <row r="1391" spans="1:7" ht="14" hidden="1" x14ac:dyDescent="0.15">
      <c r="A1391" s="44">
        <v>56</v>
      </c>
      <c r="B1391" s="47"/>
      <c r="C1391" s="55">
        <f t="shared" ref="C1391:D1391" si="1166">+C1167*$K$4</f>
        <v>2678.09</v>
      </c>
      <c r="D1391" s="55">
        <f t="shared" si="1166"/>
        <v>2045.2700000000002</v>
      </c>
      <c r="E1391" s="55">
        <f t="shared" ref="E1391" si="1167">+E1242*$K$3</f>
        <v>0</v>
      </c>
      <c r="F1391" s="55">
        <f t="shared" ref="F1391:G1391" si="1168">+F717*$K$3</f>
        <v>815.38875000000007</v>
      </c>
      <c r="G1391" s="55">
        <f t="shared" si="1168"/>
        <v>616.26812500000017</v>
      </c>
    </row>
    <row r="1392" spans="1:7" ht="14" hidden="1" x14ac:dyDescent="0.15">
      <c r="A1392" s="44">
        <v>57</v>
      </c>
      <c r="B1392" s="47"/>
      <c r="C1392" s="55">
        <f t="shared" ref="C1392:D1392" si="1169">+C1168*$K$4</f>
        <v>2737.98</v>
      </c>
      <c r="D1392" s="55">
        <f t="shared" si="1169"/>
        <v>2092.44</v>
      </c>
      <c r="E1392" s="55">
        <f t="shared" ref="E1392" si="1170">+E1243*$K$3</f>
        <v>0</v>
      </c>
      <c r="F1392" s="55">
        <f t="shared" ref="F1392:G1392" si="1171">+F718*$K$3</f>
        <v>833.69000000000017</v>
      </c>
      <c r="G1392" s="55">
        <f t="shared" si="1171"/>
        <v>629.88062500000012</v>
      </c>
    </row>
    <row r="1393" spans="1:7" ht="14" hidden="1" x14ac:dyDescent="0.15">
      <c r="A1393" s="44">
        <v>58</v>
      </c>
      <c r="B1393" s="47"/>
      <c r="C1393" s="55">
        <f t="shared" ref="C1393:D1393" si="1172">+C1169*$K$4</f>
        <v>2798.9300000000003</v>
      </c>
      <c r="D1393" s="55">
        <f t="shared" si="1172"/>
        <v>2141.73</v>
      </c>
      <c r="E1393" s="55">
        <f t="shared" ref="E1393" si="1173">+E1244*$K$3</f>
        <v>0</v>
      </c>
      <c r="F1393" s="55">
        <f t="shared" ref="F1393:G1393" si="1174">+F719*$K$3</f>
        <v>851.99125000000015</v>
      </c>
      <c r="G1393" s="55">
        <f t="shared" si="1174"/>
        <v>643.94687500000009</v>
      </c>
    </row>
    <row r="1394" spans="1:7" ht="14" hidden="1" x14ac:dyDescent="0.15">
      <c r="A1394" s="44">
        <v>59</v>
      </c>
      <c r="B1394" s="47"/>
      <c r="C1394" s="55">
        <f t="shared" ref="C1394:D1394" si="1175">+C1170*$K$4</f>
        <v>2860.94</v>
      </c>
      <c r="D1394" s="55">
        <f t="shared" si="1175"/>
        <v>2191.02</v>
      </c>
      <c r="E1394" s="55">
        <f t="shared" ref="E1394" si="1176">+E1245*$K$3</f>
        <v>0</v>
      </c>
      <c r="F1394" s="55">
        <f t="shared" ref="F1394:G1394" si="1177">+F720*$K$3</f>
        <v>870.9731250000001</v>
      </c>
      <c r="G1394" s="55">
        <f t="shared" si="1177"/>
        <v>658.24000000000012</v>
      </c>
    </row>
    <row r="1395" spans="1:7" ht="14" hidden="1" x14ac:dyDescent="0.15">
      <c r="A1395" s="44">
        <v>60</v>
      </c>
      <c r="B1395" s="47"/>
      <c r="C1395" s="55">
        <f t="shared" ref="C1395:D1395" si="1178">+C1171*$K$4</f>
        <v>2925.6000000000004</v>
      </c>
      <c r="D1395" s="55">
        <f t="shared" si="1178"/>
        <v>2242.4300000000003</v>
      </c>
      <c r="E1395" s="55">
        <f t="shared" ref="E1395" si="1179">+E1246*$K$3</f>
        <v>0</v>
      </c>
      <c r="F1395" s="55">
        <f t="shared" ref="F1395:G1395" si="1180">+F721*$K$3</f>
        <v>890.40875000000017</v>
      </c>
      <c r="G1395" s="55">
        <f t="shared" si="1180"/>
        <v>672.7600000000001</v>
      </c>
    </row>
    <row r="1396" spans="1:7" ht="14" hidden="1" x14ac:dyDescent="0.15">
      <c r="A1396" s="44">
        <v>61</v>
      </c>
      <c r="B1396" s="47"/>
      <c r="C1396" s="55">
        <f t="shared" ref="C1396:D1396" si="1181">+C1172*$K$4</f>
        <v>3258.44</v>
      </c>
      <c r="D1396" s="55">
        <f t="shared" si="1181"/>
        <v>2510.08</v>
      </c>
      <c r="E1396" s="55">
        <f t="shared" ref="E1396" si="1182">+E1247*$K$3</f>
        <v>0</v>
      </c>
      <c r="F1396" s="55">
        <f t="shared" ref="F1396:G1396" si="1183">+F722*$K$3</f>
        <v>909.92000000000007</v>
      </c>
      <c r="G1396" s="55">
        <f t="shared" si="1183"/>
        <v>687.5825000000001</v>
      </c>
    </row>
    <row r="1397" spans="1:7" ht="14" hidden="1" x14ac:dyDescent="0.15">
      <c r="A1397" s="44">
        <v>62</v>
      </c>
      <c r="B1397" s="47"/>
      <c r="C1397" s="55">
        <f t="shared" ref="C1397:D1397" si="1184">+C1173*$K$4</f>
        <v>3618.3100000000004</v>
      </c>
      <c r="D1397" s="55">
        <f t="shared" si="1184"/>
        <v>2801.58</v>
      </c>
      <c r="E1397" s="55">
        <f t="shared" ref="E1397" si="1185">+E1248*$K$3</f>
        <v>0</v>
      </c>
      <c r="F1397" s="55">
        <f t="shared" ref="F1397:G1397" si="1186">+F723*$K$3</f>
        <v>1013.5262500000001</v>
      </c>
      <c r="G1397" s="55">
        <f t="shared" si="1186"/>
        <v>765.93000000000018</v>
      </c>
    </row>
    <row r="1398" spans="1:7" ht="14" hidden="1" x14ac:dyDescent="0.15">
      <c r="A1398" s="44">
        <v>63</v>
      </c>
      <c r="B1398" s="47"/>
      <c r="C1398" s="55">
        <f t="shared" ref="C1398:D1398" si="1187">+C1174*$K$4</f>
        <v>4005.7400000000002</v>
      </c>
      <c r="D1398" s="55">
        <f t="shared" si="1187"/>
        <v>3118.52</v>
      </c>
      <c r="E1398" s="55">
        <f t="shared" ref="E1398" si="1188">+E1249*$K$3</f>
        <v>0</v>
      </c>
      <c r="F1398" s="55">
        <f t="shared" ref="F1398:G1398" si="1189">+F724*$K$3</f>
        <v>1125.6781250000001</v>
      </c>
      <c r="G1398" s="55">
        <f t="shared" si="1189"/>
        <v>850.63000000000011</v>
      </c>
    </row>
    <row r="1399" spans="1:7" ht="14" hidden="1" x14ac:dyDescent="0.15">
      <c r="A1399" s="44">
        <v>64</v>
      </c>
      <c r="B1399" s="47"/>
      <c r="C1399" s="55">
        <f t="shared" ref="C1399:D1399" si="1190">+C1175*$K$4</f>
        <v>4420.2</v>
      </c>
      <c r="D1399" s="55">
        <f t="shared" si="1190"/>
        <v>3457.19</v>
      </c>
      <c r="E1399" s="55">
        <f t="shared" ref="E1399" si="1191">+E1250*$K$3</f>
        <v>0</v>
      </c>
      <c r="F1399" s="55">
        <f t="shared" ref="F1399:G1399" si="1192">+F725*$K$3</f>
        <v>1246.7537500000003</v>
      </c>
      <c r="G1399" s="55">
        <f t="shared" si="1192"/>
        <v>942.13625000000013</v>
      </c>
    </row>
    <row r="1400" spans="1:7" ht="14" hidden="1" x14ac:dyDescent="0.15">
      <c r="A1400" s="44">
        <v>65</v>
      </c>
      <c r="B1400" s="47"/>
      <c r="C1400" s="55">
        <f t="shared" ref="C1400:D1400" si="1193">+C1176*$K$4</f>
        <v>4860.1000000000004</v>
      </c>
      <c r="D1400" s="55">
        <f t="shared" si="1193"/>
        <v>3821.8300000000004</v>
      </c>
      <c r="E1400" s="55">
        <f t="shared" ref="E1400" si="1194">+E1251*$K$3</f>
        <v>0</v>
      </c>
      <c r="F1400" s="55">
        <f t="shared" ref="F1400:G1400" si="1195">+F726*$K$3</f>
        <v>1376.375</v>
      </c>
      <c r="G1400" s="55">
        <f t="shared" si="1195"/>
        <v>1040.2218750000002</v>
      </c>
    </row>
    <row r="1401" spans="1:7" ht="14" hidden="1" x14ac:dyDescent="0.15">
      <c r="A1401" s="44">
        <v>66</v>
      </c>
      <c r="B1401" s="47"/>
      <c r="C1401" s="55">
        <f t="shared" ref="C1401:D1401" si="1196">+C1177*$K$4</f>
        <v>5327.56</v>
      </c>
      <c r="D1401" s="55">
        <f t="shared" si="1196"/>
        <v>4208.7300000000005</v>
      </c>
      <c r="E1401" s="55">
        <f t="shared" ref="E1401" si="1197">+E1252*$K$3</f>
        <v>0</v>
      </c>
      <c r="F1401" s="55">
        <f t="shared" ref="F1401:G1401" si="1198">+F727*$K$3</f>
        <v>1514.92</v>
      </c>
      <c r="G1401" s="55">
        <f t="shared" si="1198"/>
        <v>1144.7356250000003</v>
      </c>
    </row>
    <row r="1402" spans="1:7" ht="14" hidden="1" x14ac:dyDescent="0.15">
      <c r="A1402" s="44">
        <v>67</v>
      </c>
      <c r="B1402" s="47"/>
      <c r="C1402" s="55">
        <f t="shared" ref="C1402:D1402" si="1199">+C1178*$K$4</f>
        <v>5821.52</v>
      </c>
      <c r="D1402" s="55">
        <f t="shared" si="1199"/>
        <v>4621.6000000000004</v>
      </c>
      <c r="E1402" s="55">
        <f t="shared" ref="E1402" si="1200">+E1253*$K$3</f>
        <v>0</v>
      </c>
      <c r="F1402" s="55">
        <f t="shared" ref="F1402:G1402" si="1201">+F728*$K$3</f>
        <v>1662.2375000000004</v>
      </c>
      <c r="G1402" s="55">
        <f t="shared" si="1201"/>
        <v>1256.2068750000003</v>
      </c>
    </row>
    <row r="1403" spans="1:7" ht="14" hidden="1" x14ac:dyDescent="0.15">
      <c r="A1403" s="44">
        <v>68</v>
      </c>
      <c r="B1403" s="47"/>
      <c r="C1403" s="55">
        <f t="shared" ref="C1403:D1403" si="1202">+C1179*$K$4</f>
        <v>6343.04</v>
      </c>
      <c r="D1403" s="55">
        <f t="shared" si="1202"/>
        <v>5057.26</v>
      </c>
      <c r="E1403" s="55">
        <f t="shared" ref="E1403" si="1203">+E1254*$K$3</f>
        <v>0</v>
      </c>
      <c r="F1403" s="55">
        <f t="shared" ref="F1403:G1403" si="1204">+F729*$K$3</f>
        <v>1818.1762500000002</v>
      </c>
      <c r="G1403" s="55">
        <f t="shared" si="1204"/>
        <v>1374.0306250000001</v>
      </c>
    </row>
    <row r="1404" spans="1:7" ht="14" hidden="1" x14ac:dyDescent="0.15">
      <c r="A1404" s="44">
        <v>69</v>
      </c>
      <c r="B1404" s="47"/>
      <c r="C1404" s="55">
        <f t="shared" ref="C1404:D1404" si="1205">+C1180*$K$4</f>
        <v>6891.59</v>
      </c>
      <c r="D1404" s="55">
        <f t="shared" si="1205"/>
        <v>5516.2400000000007</v>
      </c>
      <c r="E1404" s="55">
        <f t="shared" ref="E1404" si="1206">+E1255*$K$3</f>
        <v>0</v>
      </c>
      <c r="F1404" s="55">
        <f t="shared" ref="F1404:G1404" si="1207">+F730*$K$3</f>
        <v>1983.1900000000003</v>
      </c>
      <c r="G1404" s="55">
        <f t="shared" si="1207"/>
        <v>1498.6606250000002</v>
      </c>
    </row>
    <row r="1405" spans="1:7" ht="14" hidden="1" x14ac:dyDescent="0.15">
      <c r="A1405" s="44">
        <v>70</v>
      </c>
      <c r="B1405" s="47"/>
      <c r="C1405" s="55">
        <f t="shared" ref="C1405:D1405" si="1208">+C1181*$K$4</f>
        <v>7466.64</v>
      </c>
      <c r="D1405" s="55">
        <f t="shared" si="1208"/>
        <v>5999.0700000000006</v>
      </c>
      <c r="E1405" s="55">
        <f t="shared" ref="E1405" si="1209">+E1256*$K$3</f>
        <v>0</v>
      </c>
      <c r="F1405" s="55">
        <f t="shared" ref="F1405:G1405" si="1210">+F731*$K$3</f>
        <v>2156.7493750000003</v>
      </c>
      <c r="G1405" s="55">
        <f t="shared" si="1210"/>
        <v>1629.7187500000005</v>
      </c>
    </row>
    <row r="1406" spans="1:7" ht="14" hidden="1" x14ac:dyDescent="0.15">
      <c r="A1406" s="44">
        <v>71</v>
      </c>
      <c r="B1406" s="47"/>
      <c r="C1406" s="55">
        <f t="shared" ref="C1406:D1406" si="1211">+C1182*$K$4</f>
        <v>8067.13</v>
      </c>
      <c r="D1406" s="55">
        <f t="shared" si="1211"/>
        <v>6507.34</v>
      </c>
      <c r="E1406" s="55">
        <f t="shared" ref="E1406" si="1212">+E1257*$K$3</f>
        <v>0</v>
      </c>
      <c r="F1406" s="55">
        <f t="shared" ref="F1406:G1406" si="1213">+F732*$K$3</f>
        <v>2339.2325000000005</v>
      </c>
      <c r="G1406" s="55">
        <f t="shared" si="1213"/>
        <v>1767.7343750000005</v>
      </c>
    </row>
    <row r="1407" spans="1:7" ht="14" hidden="1" x14ac:dyDescent="0.15">
      <c r="A1407" s="44">
        <v>72</v>
      </c>
      <c r="B1407" s="47"/>
      <c r="C1407" s="55">
        <f t="shared" ref="C1407:D1407" si="1214">+C1183*$K$4</f>
        <v>8695.18</v>
      </c>
      <c r="D1407" s="55">
        <f t="shared" si="1214"/>
        <v>7037.8700000000008</v>
      </c>
      <c r="E1407" s="55">
        <f t="shared" ref="E1407" si="1215">+E1258*$K$3</f>
        <v>0</v>
      </c>
      <c r="F1407" s="55">
        <f t="shared" ref="F1407:G1407" si="1216">+F733*$K$3</f>
        <v>2530.2612500000005</v>
      </c>
      <c r="G1407" s="55">
        <f t="shared" si="1216"/>
        <v>1911.9512500000003</v>
      </c>
    </row>
    <row r="1408" spans="1:7" ht="14" hidden="1" x14ac:dyDescent="0.15">
      <c r="A1408" s="44">
        <v>73</v>
      </c>
      <c r="B1408" s="47"/>
      <c r="C1408" s="55">
        <f t="shared" ref="C1408:D1408" si="1217">+C1184*$K$4</f>
        <v>9350.26</v>
      </c>
      <c r="D1408" s="55">
        <f t="shared" si="1217"/>
        <v>7593.84</v>
      </c>
      <c r="E1408" s="55">
        <f t="shared" ref="E1408" si="1218">+E1259*$K$3</f>
        <v>0</v>
      </c>
      <c r="F1408" s="55">
        <f t="shared" ref="F1408:G1408" si="1219">+F734*$K$3</f>
        <v>2730.2137500000003</v>
      </c>
      <c r="G1408" s="55">
        <f t="shared" si="1219"/>
        <v>2063.2012500000001</v>
      </c>
    </row>
    <row r="1409" spans="1:7" ht="14" hidden="1" x14ac:dyDescent="0.15">
      <c r="A1409" s="44">
        <v>74</v>
      </c>
      <c r="B1409" s="47"/>
      <c r="C1409" s="55">
        <f t="shared" ref="C1409:D1409" si="1220">+C1185*$K$4</f>
        <v>10032.9</v>
      </c>
      <c r="D1409" s="55">
        <f t="shared" si="1220"/>
        <v>8172.6</v>
      </c>
      <c r="E1409" s="55">
        <f t="shared" ref="E1409" si="1221">+E1260*$K$3</f>
        <v>0</v>
      </c>
      <c r="F1409" s="55">
        <f t="shared" ref="F1409:G1409" si="1222">+F735*$K$3</f>
        <v>2938.8631250000008</v>
      </c>
      <c r="G1409" s="55">
        <f t="shared" si="1222"/>
        <v>2220.7281250000005</v>
      </c>
    </row>
    <row r="1410" spans="1:7" ht="14" hidden="1" x14ac:dyDescent="0.15">
      <c r="A1410" s="44">
        <v>75</v>
      </c>
      <c r="B1410" s="47"/>
      <c r="C1410" s="55">
        <f t="shared" ref="C1410:D1410" si="1223">+C1186*$K$4</f>
        <v>10741.51</v>
      </c>
      <c r="D1410" s="55">
        <f t="shared" si="1223"/>
        <v>8775.2100000000009</v>
      </c>
      <c r="E1410" s="55">
        <f t="shared" ref="E1410" si="1224">+E1261*$K$3</f>
        <v>0</v>
      </c>
      <c r="F1410" s="55">
        <f t="shared" ref="F1410:G1410" si="1225">+F736*$K$3</f>
        <v>3156.2850000000008</v>
      </c>
      <c r="G1410" s="55">
        <f t="shared" si="1225"/>
        <v>2384.9856250000007</v>
      </c>
    </row>
    <row r="1411" spans="1:7" ht="14" hidden="1" x14ac:dyDescent="0.15">
      <c r="A1411" s="44">
        <v>76</v>
      </c>
      <c r="B1411" s="47"/>
      <c r="C1411" s="55">
        <f t="shared" ref="C1411:D1411" si="1226">+C1187*$K$4</f>
        <v>10741.51</v>
      </c>
      <c r="D1411" s="55">
        <f t="shared" si="1226"/>
        <v>8775.2100000000009</v>
      </c>
      <c r="E1411" s="55">
        <f t="shared" ref="E1411" si="1227">+E1262*$K$3</f>
        <v>0</v>
      </c>
      <c r="F1411" s="55">
        <f t="shared" ref="F1411:G1411" si="1228">+F737*$K$3</f>
        <v>3382.4793750000008</v>
      </c>
      <c r="G1411" s="55">
        <f t="shared" si="1228"/>
        <v>2555.9737500000006</v>
      </c>
    </row>
    <row r="1412" spans="1:7" ht="14" hidden="1" x14ac:dyDescent="0.15">
      <c r="A1412" s="44">
        <v>77</v>
      </c>
      <c r="B1412" s="47"/>
      <c r="C1412" s="55">
        <f t="shared" ref="C1412:D1412" si="1229">+C1188*$K$4</f>
        <v>10741.51</v>
      </c>
      <c r="D1412" s="55">
        <f t="shared" si="1229"/>
        <v>8775.2100000000009</v>
      </c>
      <c r="E1412" s="55">
        <f t="shared" ref="E1412" si="1230">+E1263*$K$3</f>
        <v>0</v>
      </c>
      <c r="F1412" s="55">
        <f t="shared" ref="F1412:G1412" si="1231">+F738*$K$3</f>
        <v>3382.4793750000008</v>
      </c>
      <c r="G1412" s="55">
        <f t="shared" si="1231"/>
        <v>2555.9737500000006</v>
      </c>
    </row>
    <row r="1413" spans="1:7" ht="14" hidden="1" x14ac:dyDescent="0.15">
      <c r="A1413" s="44">
        <v>78</v>
      </c>
      <c r="B1413" s="47"/>
      <c r="C1413" s="55">
        <f t="shared" ref="C1413:D1413" si="1232">+C1189*$K$4</f>
        <v>10741.51</v>
      </c>
      <c r="D1413" s="55">
        <f t="shared" si="1232"/>
        <v>8775.2100000000009</v>
      </c>
      <c r="E1413" s="55">
        <f t="shared" ref="E1413" si="1233">+E1264*$K$3</f>
        <v>0</v>
      </c>
      <c r="F1413" s="55">
        <f t="shared" ref="F1413:G1413" si="1234">+F739*$K$3</f>
        <v>3382.4793750000008</v>
      </c>
      <c r="G1413" s="55">
        <f t="shared" si="1234"/>
        <v>2555.9737500000006</v>
      </c>
    </row>
    <row r="1414" spans="1:7" ht="14" hidden="1" x14ac:dyDescent="0.15">
      <c r="A1414" s="44">
        <v>79</v>
      </c>
      <c r="B1414" s="47"/>
      <c r="C1414" s="55">
        <f t="shared" ref="C1414:D1414" si="1235">+C1190*$K$4</f>
        <v>10741.51</v>
      </c>
      <c r="D1414" s="55">
        <f t="shared" si="1235"/>
        <v>8775.2100000000009</v>
      </c>
      <c r="E1414" s="55">
        <f t="shared" ref="E1414" si="1236">+E1265*$K$3</f>
        <v>0</v>
      </c>
      <c r="F1414" s="55">
        <f t="shared" ref="F1414:G1414" si="1237">+F740*$K$3</f>
        <v>3382.4793750000008</v>
      </c>
      <c r="G1414" s="55">
        <f t="shared" si="1237"/>
        <v>2555.9737500000006</v>
      </c>
    </row>
    <row r="1415" spans="1:7" ht="14" hidden="1" x14ac:dyDescent="0.15">
      <c r="A1415" s="44">
        <v>80</v>
      </c>
      <c r="B1415" s="47"/>
      <c r="C1415" s="55">
        <f t="shared" ref="C1415:D1415" si="1238">+C1191*$K$4</f>
        <v>10741.51</v>
      </c>
      <c r="D1415" s="55">
        <f t="shared" si="1238"/>
        <v>8775.2100000000009</v>
      </c>
      <c r="E1415" s="55">
        <f t="shared" ref="E1415" si="1239">+E1266*$K$3</f>
        <v>0</v>
      </c>
      <c r="F1415" s="55">
        <f t="shared" ref="F1415:G1415" si="1240">+F741*$K$3</f>
        <v>3382.4793750000008</v>
      </c>
      <c r="G1415" s="55">
        <f t="shared" si="1240"/>
        <v>2555.9737500000006</v>
      </c>
    </row>
    <row r="1416" spans="1:7" ht="14" hidden="1" x14ac:dyDescent="0.15">
      <c r="A1416" s="44">
        <v>81</v>
      </c>
      <c r="B1416" s="47"/>
      <c r="C1416" s="55">
        <f t="shared" ref="C1416:D1416" si="1241">+C1192*$K$4</f>
        <v>10741.51</v>
      </c>
      <c r="D1416" s="55">
        <f t="shared" si="1241"/>
        <v>8775.2100000000009</v>
      </c>
      <c r="E1416" s="55">
        <f t="shared" ref="E1416" si="1242">+E1267*$K$3</f>
        <v>0</v>
      </c>
      <c r="F1416" s="55">
        <f t="shared" ref="F1416:G1416" si="1243">+F742*$K$3</f>
        <v>3382.4793750000008</v>
      </c>
      <c r="G1416" s="55">
        <f t="shared" si="1243"/>
        <v>2555.9737500000006</v>
      </c>
    </row>
    <row r="1417" spans="1:7" ht="14" hidden="1" x14ac:dyDescent="0.15">
      <c r="A1417" s="44">
        <v>82</v>
      </c>
      <c r="B1417" s="47"/>
      <c r="C1417" s="55">
        <f t="shared" ref="C1417:D1417" si="1244">+C1193*$K$4</f>
        <v>10741.51</v>
      </c>
      <c r="D1417" s="55">
        <f t="shared" si="1244"/>
        <v>8775.2100000000009</v>
      </c>
      <c r="E1417" s="55">
        <f t="shared" ref="E1417" si="1245">+E1268*$K$3</f>
        <v>0</v>
      </c>
      <c r="F1417" s="55">
        <f t="shared" ref="F1417:G1417" si="1246">+F743*$K$3</f>
        <v>3382.4793750000008</v>
      </c>
      <c r="G1417" s="55">
        <f t="shared" si="1246"/>
        <v>2555.9737500000006</v>
      </c>
    </row>
    <row r="1418" spans="1:7" ht="14" hidden="1" x14ac:dyDescent="0.15">
      <c r="A1418" s="44">
        <v>83</v>
      </c>
      <c r="B1418" s="47"/>
      <c r="C1418" s="55">
        <f t="shared" ref="C1418:D1418" si="1247">+C1194*$K$4</f>
        <v>10741.51</v>
      </c>
      <c r="D1418" s="55">
        <f t="shared" si="1247"/>
        <v>8775.2100000000009</v>
      </c>
      <c r="E1418" s="55">
        <f t="shared" ref="E1418" si="1248">+E1269*$K$3</f>
        <v>0</v>
      </c>
      <c r="F1418" s="55">
        <f t="shared" ref="F1418:G1418" si="1249">+F744*$K$3</f>
        <v>3382.4793750000008</v>
      </c>
      <c r="G1418" s="55">
        <f t="shared" si="1249"/>
        <v>2555.9737500000006</v>
      </c>
    </row>
    <row r="1419" spans="1:7" ht="14" hidden="1" x14ac:dyDescent="0.15">
      <c r="A1419" s="44">
        <v>84</v>
      </c>
      <c r="B1419" s="47" t="s">
        <v>3</v>
      </c>
      <c r="C1419" s="55">
        <f t="shared" ref="C1419:D1419" si="1250">+C1195*$K$4</f>
        <v>10741.51</v>
      </c>
      <c r="D1419" s="55">
        <f t="shared" si="1250"/>
        <v>8775.2100000000009</v>
      </c>
      <c r="E1419" s="55">
        <f t="shared" ref="E1419" si="1251">+E1270*$K$3</f>
        <v>0</v>
      </c>
      <c r="F1419" s="55">
        <f t="shared" ref="F1419:G1419" si="1252">+F745*$K$3</f>
        <v>3382.4793750000008</v>
      </c>
      <c r="G1419" s="55">
        <f t="shared" si="1252"/>
        <v>2555.9737500000006</v>
      </c>
    </row>
    <row r="1420" spans="1:7" ht="14" hidden="1" x14ac:dyDescent="0.15">
      <c r="A1420" s="44">
        <v>1</v>
      </c>
      <c r="B1420" s="47" t="s">
        <v>4</v>
      </c>
      <c r="C1420" s="55">
        <f t="shared" ref="C1420:D1420" si="1253">+C1196*$K$4</f>
        <v>550.14</v>
      </c>
      <c r="D1420" s="55">
        <f t="shared" si="1253"/>
        <v>431.42</v>
      </c>
      <c r="E1420" s="55">
        <f t="shared" ref="E1420" si="1254">+E1271*$K$3</f>
        <v>0</v>
      </c>
      <c r="F1420" s="55">
        <f t="shared" ref="F1420:G1420" si="1255">+F746*$K$3</f>
        <v>3382.4793750000008</v>
      </c>
      <c r="G1420" s="55">
        <f t="shared" si="1255"/>
        <v>2555.9737500000006</v>
      </c>
    </row>
    <row r="1421" spans="1:7" ht="14" hidden="1" x14ac:dyDescent="0.15">
      <c r="A1421" s="44">
        <v>2</v>
      </c>
      <c r="B1421" s="47" t="s">
        <v>1</v>
      </c>
      <c r="C1421" s="55">
        <f t="shared" ref="C1421:D1421" si="1256">+C1197*$K$4</f>
        <v>934.3900000000001</v>
      </c>
      <c r="D1421" s="55">
        <f t="shared" si="1256"/>
        <v>734.05000000000007</v>
      </c>
      <c r="E1421" s="55">
        <f t="shared" ref="E1421" si="1257">+E1272*$K$3</f>
        <v>0</v>
      </c>
      <c r="F1421" s="55">
        <f t="shared" ref="F1421:G1421" si="1258">+F747*$K$3</f>
        <v>179.30687500000005</v>
      </c>
      <c r="G1421" s="55">
        <f t="shared" si="1258"/>
        <v>135.44437500000001</v>
      </c>
    </row>
    <row r="1422" spans="1:7" ht="14" hidden="1" x14ac:dyDescent="0.15">
      <c r="A1422" s="44">
        <v>3</v>
      </c>
      <c r="B1422" s="47" t="s">
        <v>5</v>
      </c>
      <c r="C1422" s="55">
        <f t="shared" ref="C1422:D1422" si="1259">+C1198*$K$4</f>
        <v>1319.17</v>
      </c>
      <c r="D1422" s="55">
        <f t="shared" si="1259"/>
        <v>1032.97</v>
      </c>
      <c r="E1422" s="55">
        <f t="shared" ref="E1422" si="1260">+E1273*$K$3</f>
        <v>0</v>
      </c>
      <c r="F1422" s="55">
        <f t="shared" ref="F1422:G1422" si="1261">+F748*$K$3</f>
        <v>304.61750000000006</v>
      </c>
      <c r="G1422" s="55">
        <f t="shared" si="1261"/>
        <v>230.20250000000001</v>
      </c>
    </row>
    <row r="1423" spans="1:7" ht="14" hidden="1" thickBot="1" x14ac:dyDescent="0.2"/>
    <row r="1424" spans="1:7" ht="18" hidden="1" x14ac:dyDescent="0.2">
      <c r="A1424" s="479" t="s">
        <v>22</v>
      </c>
      <c r="B1424" s="480"/>
      <c r="C1424" s="480"/>
      <c r="D1424" s="480"/>
      <c r="E1424" s="480"/>
      <c r="F1424" s="480"/>
      <c r="G1424" s="481"/>
    </row>
    <row r="1425" spans="1:8" ht="18" hidden="1" x14ac:dyDescent="0.2">
      <c r="A1425" s="482" t="s">
        <v>11</v>
      </c>
      <c r="B1425" s="483"/>
      <c r="C1425" s="483"/>
      <c r="D1425" s="483"/>
      <c r="E1425" s="483"/>
      <c r="F1425" s="483"/>
      <c r="G1425" s="484"/>
      <c r="H1425" s="56"/>
    </row>
    <row r="1426" spans="1:8" hidden="1" x14ac:dyDescent="0.15">
      <c r="A1426" s="476" t="s">
        <v>0</v>
      </c>
      <c r="B1426" s="477"/>
      <c r="C1426" s="477"/>
      <c r="D1426" s="477"/>
      <c r="E1426" s="477"/>
      <c r="F1426" s="477"/>
      <c r="G1426" s="478"/>
    </row>
    <row r="1427" spans="1:8" hidden="1" x14ac:dyDescent="0.15">
      <c r="A1427" s="44" t="s">
        <v>2</v>
      </c>
      <c r="B1427" s="45" t="s">
        <v>2</v>
      </c>
      <c r="C1427" s="65">
        <v>0</v>
      </c>
      <c r="D1427" s="65">
        <v>1000</v>
      </c>
      <c r="E1427" s="65">
        <v>2000</v>
      </c>
      <c r="F1427" s="70"/>
      <c r="G1427" s="71"/>
    </row>
    <row r="1428" spans="1:8" ht="14" hidden="1" x14ac:dyDescent="0.15">
      <c r="A1428" s="44">
        <v>18</v>
      </c>
      <c r="B1428" s="45"/>
      <c r="C1428" s="55">
        <f>+C905*$K$4</f>
        <v>11309.140000000001</v>
      </c>
      <c r="D1428" s="55">
        <f>+D905*$K$4</f>
        <v>7297.04</v>
      </c>
      <c r="E1428" s="55">
        <f>+E905*$K$4</f>
        <v>0</v>
      </c>
      <c r="F1428" s="55">
        <f t="shared" ref="F1428:G1428" si="1262">+F754*$K$3</f>
        <v>0</v>
      </c>
      <c r="G1428" s="55">
        <f t="shared" si="1262"/>
        <v>0</v>
      </c>
    </row>
    <row r="1429" spans="1:8" ht="14" hidden="1" x14ac:dyDescent="0.15">
      <c r="A1429" s="44">
        <v>19</v>
      </c>
      <c r="B1429" s="45"/>
      <c r="C1429" s="55">
        <f t="shared" ref="C1429:E1429" si="1263">+C906*$K$4</f>
        <v>11457.01</v>
      </c>
      <c r="D1429" s="55">
        <f t="shared" si="1263"/>
        <v>7392.97</v>
      </c>
      <c r="E1429" s="55">
        <f t="shared" si="1263"/>
        <v>0</v>
      </c>
      <c r="F1429" s="55">
        <f t="shared" ref="F1429:G1429" si="1264">+F755*$K$3</f>
        <v>176.58437500000002</v>
      </c>
      <c r="G1429" s="55">
        <f t="shared" si="1264"/>
        <v>0</v>
      </c>
    </row>
    <row r="1430" spans="1:8" ht="14" hidden="1" x14ac:dyDescent="0.15">
      <c r="A1430" s="44">
        <v>20</v>
      </c>
      <c r="B1430" s="45"/>
      <c r="C1430" s="55">
        <f t="shared" ref="C1430:E1430" si="1265">+C907*$K$4</f>
        <v>11609.650000000001</v>
      </c>
      <c r="D1430" s="55">
        <f t="shared" si="1265"/>
        <v>7491.02</v>
      </c>
      <c r="E1430" s="55">
        <f t="shared" si="1265"/>
        <v>0</v>
      </c>
      <c r="F1430" s="55">
        <f t="shared" ref="F1430:G1430" si="1266">+F756*$K$3</f>
        <v>178.24812500000004</v>
      </c>
      <c r="G1430" s="55">
        <f t="shared" si="1266"/>
        <v>0</v>
      </c>
    </row>
    <row r="1431" spans="1:8" ht="14" hidden="1" x14ac:dyDescent="0.15">
      <c r="A1431" s="44">
        <v>21</v>
      </c>
      <c r="B1431" s="45"/>
      <c r="C1431" s="55">
        <f t="shared" ref="C1431:E1431" si="1267">+C908*$K$4</f>
        <v>11768.12</v>
      </c>
      <c r="D1431" s="55">
        <f t="shared" si="1267"/>
        <v>7593.31</v>
      </c>
      <c r="E1431" s="55">
        <f t="shared" si="1267"/>
        <v>0</v>
      </c>
      <c r="F1431" s="55">
        <f t="shared" ref="F1431:G1431" si="1268">+F757*$K$3</f>
        <v>180.13875000000004</v>
      </c>
      <c r="G1431" s="55">
        <f t="shared" si="1268"/>
        <v>0</v>
      </c>
    </row>
    <row r="1432" spans="1:8" ht="14" hidden="1" x14ac:dyDescent="0.15">
      <c r="A1432" s="44">
        <v>22</v>
      </c>
      <c r="B1432" s="45"/>
      <c r="C1432" s="55">
        <f t="shared" ref="C1432:E1432" si="1269">+C909*$K$4</f>
        <v>11932.95</v>
      </c>
      <c r="D1432" s="55">
        <f t="shared" si="1269"/>
        <v>7698.7800000000007</v>
      </c>
      <c r="E1432" s="55">
        <f t="shared" si="1269"/>
        <v>0</v>
      </c>
      <c r="F1432" s="55">
        <f t="shared" ref="F1432:G1432" si="1270">+F758*$K$3</f>
        <v>182.02937500000004</v>
      </c>
      <c r="G1432" s="55">
        <f t="shared" si="1270"/>
        <v>0</v>
      </c>
    </row>
    <row r="1433" spans="1:8" ht="14" hidden="1" x14ac:dyDescent="0.15">
      <c r="A1433" s="44">
        <v>23</v>
      </c>
      <c r="B1433" s="45"/>
      <c r="C1433" s="55">
        <f t="shared" ref="C1433:E1433" si="1271">+C910*$K$4</f>
        <v>12100.960000000001</v>
      </c>
      <c r="D1433" s="55">
        <f t="shared" si="1271"/>
        <v>7806.3700000000008</v>
      </c>
      <c r="E1433" s="55">
        <f t="shared" si="1271"/>
        <v>0</v>
      </c>
      <c r="F1433" s="55">
        <f t="shared" ref="F1433:G1433" si="1272">+F759*$K$3</f>
        <v>183.99562500000002</v>
      </c>
      <c r="G1433" s="55">
        <f t="shared" si="1272"/>
        <v>0</v>
      </c>
    </row>
    <row r="1434" spans="1:8" ht="14" hidden="1" x14ac:dyDescent="0.15">
      <c r="A1434" s="44">
        <v>24</v>
      </c>
      <c r="B1434" s="45"/>
      <c r="C1434" s="55">
        <f t="shared" ref="C1434:E1434" si="1273">+C911*$K$4</f>
        <v>12272.68</v>
      </c>
      <c r="D1434" s="55">
        <f t="shared" si="1273"/>
        <v>7918.2000000000007</v>
      </c>
      <c r="E1434" s="55">
        <f t="shared" si="1273"/>
        <v>0</v>
      </c>
      <c r="F1434" s="55">
        <f t="shared" ref="F1434:G1434" si="1274">+F760*$K$3</f>
        <v>185.88625000000002</v>
      </c>
      <c r="G1434" s="55">
        <f t="shared" si="1274"/>
        <v>0</v>
      </c>
    </row>
    <row r="1435" spans="1:8" ht="14" hidden="1" x14ac:dyDescent="0.15">
      <c r="A1435" s="44">
        <v>25</v>
      </c>
      <c r="B1435" s="45"/>
      <c r="C1435" s="55">
        <f t="shared" ref="C1435:E1435" si="1275">+C912*$K$4</f>
        <v>12451.29</v>
      </c>
      <c r="D1435" s="55">
        <f t="shared" si="1275"/>
        <v>8033.7400000000007</v>
      </c>
      <c r="E1435" s="55">
        <f t="shared" si="1275"/>
        <v>0</v>
      </c>
      <c r="F1435" s="55">
        <f t="shared" ref="F1435:G1435" si="1276">+F761*$K$3</f>
        <v>187.92812500000002</v>
      </c>
      <c r="G1435" s="55">
        <f t="shared" si="1276"/>
        <v>0</v>
      </c>
    </row>
    <row r="1436" spans="1:8" ht="14" hidden="1" x14ac:dyDescent="0.15">
      <c r="A1436" s="44">
        <v>26</v>
      </c>
      <c r="B1436" s="45"/>
      <c r="C1436" s="55">
        <f t="shared" ref="C1436:E1436" si="1277">+C913*$K$4</f>
        <v>12708.34</v>
      </c>
      <c r="D1436" s="55">
        <f t="shared" si="1277"/>
        <v>8199.630000000001</v>
      </c>
      <c r="E1436" s="55">
        <f t="shared" si="1277"/>
        <v>0</v>
      </c>
      <c r="F1436" s="55">
        <f t="shared" ref="F1436:G1436" si="1278">+F762*$K$3</f>
        <v>189.97000000000003</v>
      </c>
      <c r="G1436" s="55">
        <f t="shared" si="1278"/>
        <v>0</v>
      </c>
    </row>
    <row r="1437" spans="1:8" ht="14" hidden="1" x14ac:dyDescent="0.15">
      <c r="A1437" s="44">
        <v>27</v>
      </c>
      <c r="B1437" s="45"/>
      <c r="C1437" s="55">
        <f t="shared" ref="C1437:E1437" si="1279">+C914*$K$4</f>
        <v>12974.400000000001</v>
      </c>
      <c r="D1437" s="55">
        <f t="shared" si="1279"/>
        <v>8371.35</v>
      </c>
      <c r="E1437" s="55">
        <f t="shared" si="1279"/>
        <v>0</v>
      </c>
      <c r="F1437" s="55">
        <f t="shared" ref="F1437:G1437" si="1280">+F763*$K$3</f>
        <v>193.22187500000001</v>
      </c>
      <c r="G1437" s="55">
        <f t="shared" si="1280"/>
        <v>0</v>
      </c>
    </row>
    <row r="1438" spans="1:8" ht="14" hidden="1" x14ac:dyDescent="0.15">
      <c r="A1438" s="44">
        <v>28</v>
      </c>
      <c r="B1438" s="45"/>
      <c r="C1438" s="55">
        <f t="shared" ref="C1438:E1438" si="1281">+C915*$K$4</f>
        <v>13251.060000000001</v>
      </c>
      <c r="D1438" s="55">
        <f t="shared" si="1281"/>
        <v>8549.43</v>
      </c>
      <c r="E1438" s="55">
        <f t="shared" si="1281"/>
        <v>0</v>
      </c>
      <c r="F1438" s="55">
        <f t="shared" ref="F1438:G1438" si="1282">+F764*$K$3</f>
        <v>196.54937500000003</v>
      </c>
      <c r="G1438" s="55">
        <f t="shared" si="1282"/>
        <v>0</v>
      </c>
    </row>
    <row r="1439" spans="1:8" ht="14" hidden="1" x14ac:dyDescent="0.15">
      <c r="A1439" s="44">
        <v>29</v>
      </c>
      <c r="B1439" s="45"/>
      <c r="C1439" s="55">
        <f t="shared" ref="C1439:E1439" si="1283">+C916*$K$4</f>
        <v>13538.320000000002</v>
      </c>
      <c r="D1439" s="55">
        <f t="shared" si="1283"/>
        <v>8734.93</v>
      </c>
      <c r="E1439" s="55">
        <f t="shared" si="1283"/>
        <v>0</v>
      </c>
      <c r="F1439" s="55">
        <f t="shared" ref="F1439:G1439" si="1284">+F765*$K$3</f>
        <v>199.95250000000001</v>
      </c>
      <c r="G1439" s="55">
        <f t="shared" si="1284"/>
        <v>0</v>
      </c>
    </row>
    <row r="1440" spans="1:8" ht="14" hidden="1" x14ac:dyDescent="0.15">
      <c r="A1440" s="44">
        <v>30</v>
      </c>
      <c r="B1440" s="45"/>
      <c r="C1440" s="55">
        <f t="shared" ref="C1440:E1440" si="1285">+C917*$K$4</f>
        <v>13832.470000000001</v>
      </c>
      <c r="D1440" s="55">
        <f t="shared" si="1285"/>
        <v>8925.73</v>
      </c>
      <c r="E1440" s="55">
        <f t="shared" si="1285"/>
        <v>0</v>
      </c>
      <c r="F1440" s="55">
        <f t="shared" ref="F1440:G1440" si="1286">+F766*$K$3</f>
        <v>203.58250000000004</v>
      </c>
      <c r="G1440" s="55">
        <f t="shared" si="1286"/>
        <v>0</v>
      </c>
    </row>
    <row r="1441" spans="1:7" ht="14" hidden="1" x14ac:dyDescent="0.15">
      <c r="A1441" s="44">
        <v>31</v>
      </c>
      <c r="B1441" s="45"/>
      <c r="C1441" s="55">
        <f t="shared" ref="C1441:E1441" si="1287">+C918*$K$4</f>
        <v>14138.28</v>
      </c>
      <c r="D1441" s="55">
        <f t="shared" si="1287"/>
        <v>9121.83</v>
      </c>
      <c r="E1441" s="55">
        <f t="shared" si="1287"/>
        <v>0</v>
      </c>
      <c r="F1441" s="55">
        <f t="shared" ref="F1441:G1441" si="1288">+F767*$K$3</f>
        <v>207.43937500000004</v>
      </c>
      <c r="G1441" s="55">
        <f t="shared" si="1288"/>
        <v>0</v>
      </c>
    </row>
    <row r="1442" spans="1:7" ht="14" hidden="1" x14ac:dyDescent="0.15">
      <c r="A1442" s="44">
        <v>32</v>
      </c>
      <c r="B1442" s="45"/>
      <c r="C1442" s="55">
        <f t="shared" ref="C1442:E1442" si="1289">+C919*$K$4</f>
        <v>14452.570000000002</v>
      </c>
      <c r="D1442" s="55">
        <f t="shared" si="1289"/>
        <v>9324.82</v>
      </c>
      <c r="E1442" s="55">
        <f t="shared" si="1289"/>
        <v>0</v>
      </c>
      <c r="F1442" s="55">
        <f t="shared" ref="F1442:G1442" si="1290">+F768*$K$3</f>
        <v>211.29625000000001</v>
      </c>
      <c r="G1442" s="55">
        <f t="shared" si="1290"/>
        <v>0</v>
      </c>
    </row>
    <row r="1443" spans="1:7" ht="14" hidden="1" x14ac:dyDescent="0.15">
      <c r="A1443" s="44">
        <v>33</v>
      </c>
      <c r="B1443" s="45"/>
      <c r="C1443" s="55">
        <f t="shared" ref="C1443:E1443" si="1291">+C920*$K$4</f>
        <v>14778.52</v>
      </c>
      <c r="D1443" s="55">
        <f t="shared" si="1291"/>
        <v>9534.7000000000007</v>
      </c>
      <c r="E1443" s="55">
        <f t="shared" si="1291"/>
        <v>0</v>
      </c>
      <c r="F1443" s="55">
        <f t="shared" ref="F1443:G1443" si="1292">+F769*$K$3</f>
        <v>215.30437500000005</v>
      </c>
      <c r="G1443" s="55">
        <f t="shared" si="1292"/>
        <v>0</v>
      </c>
    </row>
    <row r="1444" spans="1:7" ht="14" hidden="1" x14ac:dyDescent="0.15">
      <c r="A1444" s="44">
        <v>34</v>
      </c>
      <c r="B1444" s="45"/>
      <c r="C1444" s="55">
        <f t="shared" ref="C1444:E1444" si="1293">+C921*$K$4</f>
        <v>15112.42</v>
      </c>
      <c r="D1444" s="55">
        <f t="shared" si="1293"/>
        <v>9750.94</v>
      </c>
      <c r="E1444" s="55">
        <f t="shared" si="1293"/>
        <v>0</v>
      </c>
      <c r="F1444" s="55">
        <f t="shared" ref="F1444:G1444" si="1294">+F770*$K$3</f>
        <v>219.53937500000004</v>
      </c>
      <c r="G1444" s="55">
        <f t="shared" si="1294"/>
        <v>0</v>
      </c>
    </row>
    <row r="1445" spans="1:7" ht="14" hidden="1" x14ac:dyDescent="0.15">
      <c r="A1445" s="44">
        <v>35</v>
      </c>
      <c r="B1445" s="45"/>
      <c r="C1445" s="55">
        <f t="shared" ref="C1445:E1445" si="1295">+C922*$K$4</f>
        <v>15456.390000000001</v>
      </c>
      <c r="D1445" s="55">
        <f t="shared" si="1295"/>
        <v>9972.4800000000014</v>
      </c>
      <c r="E1445" s="55">
        <f t="shared" si="1295"/>
        <v>0</v>
      </c>
      <c r="F1445" s="55">
        <f t="shared" ref="F1445:G1445" si="1296">+F771*$K$3</f>
        <v>223.92562500000005</v>
      </c>
      <c r="G1445" s="55">
        <f t="shared" si="1296"/>
        <v>0</v>
      </c>
    </row>
    <row r="1446" spans="1:7" ht="14" hidden="1" x14ac:dyDescent="0.15">
      <c r="A1446" s="44">
        <v>36</v>
      </c>
      <c r="B1446" s="45"/>
      <c r="C1446" s="55">
        <f t="shared" ref="C1446:E1446" si="1297">+C923*$K$4</f>
        <v>15810.43</v>
      </c>
      <c r="D1446" s="55">
        <f t="shared" si="1297"/>
        <v>10200.380000000001</v>
      </c>
      <c r="E1446" s="55">
        <f t="shared" si="1297"/>
        <v>0</v>
      </c>
      <c r="F1446" s="55">
        <f t="shared" ref="F1446:G1446" si="1298">+F772*$K$3</f>
        <v>228.61437500000002</v>
      </c>
      <c r="G1446" s="55">
        <f t="shared" si="1298"/>
        <v>0</v>
      </c>
    </row>
    <row r="1447" spans="1:7" ht="14" hidden="1" x14ac:dyDescent="0.15">
      <c r="A1447" s="44">
        <v>37</v>
      </c>
      <c r="B1447" s="45"/>
      <c r="C1447" s="55">
        <f t="shared" ref="C1447:E1447" si="1299">+C924*$K$4</f>
        <v>16172.95</v>
      </c>
      <c r="D1447" s="55">
        <f t="shared" si="1299"/>
        <v>10434.640000000001</v>
      </c>
      <c r="E1447" s="55">
        <f t="shared" si="1299"/>
        <v>0</v>
      </c>
      <c r="F1447" s="55">
        <f t="shared" ref="F1447:G1447" si="1300">+F773*$K$3</f>
        <v>233.30312500000005</v>
      </c>
      <c r="G1447" s="55">
        <f t="shared" si="1300"/>
        <v>0</v>
      </c>
    </row>
    <row r="1448" spans="1:7" ht="14" hidden="1" x14ac:dyDescent="0.15">
      <c r="A1448" s="44">
        <v>38</v>
      </c>
      <c r="B1448" s="45"/>
      <c r="C1448" s="55">
        <f t="shared" ref="C1448:E1448" si="1301">+C925*$K$4</f>
        <v>16544.48</v>
      </c>
      <c r="D1448" s="55">
        <f t="shared" si="1301"/>
        <v>10675.26</v>
      </c>
      <c r="E1448" s="55">
        <f t="shared" si="1301"/>
        <v>0</v>
      </c>
      <c r="F1448" s="55">
        <f t="shared" ref="F1448:G1448" si="1302">+F774*$K$3</f>
        <v>238.14312500000003</v>
      </c>
      <c r="G1448" s="55">
        <f t="shared" si="1302"/>
        <v>0</v>
      </c>
    </row>
    <row r="1449" spans="1:7" ht="14" hidden="1" x14ac:dyDescent="0.15">
      <c r="A1449" s="44">
        <v>39</v>
      </c>
      <c r="B1449" s="45"/>
      <c r="C1449" s="55">
        <f t="shared" ref="C1449:E1449" si="1303">+C926*$K$4</f>
        <v>16928.73</v>
      </c>
      <c r="D1449" s="55">
        <f t="shared" si="1303"/>
        <v>10921.18</v>
      </c>
      <c r="E1449" s="55">
        <f t="shared" si="1303"/>
        <v>0</v>
      </c>
      <c r="F1449" s="55">
        <f t="shared" ref="F1449:G1449" si="1304">+F775*$K$3</f>
        <v>243.13437500000006</v>
      </c>
      <c r="G1449" s="55">
        <f t="shared" si="1304"/>
        <v>0</v>
      </c>
    </row>
    <row r="1450" spans="1:7" ht="14" hidden="1" x14ac:dyDescent="0.15">
      <c r="A1450" s="44">
        <v>40</v>
      </c>
      <c r="B1450" s="45"/>
      <c r="C1450" s="55">
        <f t="shared" ref="C1450:E1450" si="1305">+C927*$K$4</f>
        <v>17319.870000000003</v>
      </c>
      <c r="D1450" s="55">
        <f t="shared" si="1305"/>
        <v>11173.99</v>
      </c>
      <c r="E1450" s="55">
        <f t="shared" si="1305"/>
        <v>0</v>
      </c>
      <c r="F1450" s="55">
        <f t="shared" ref="F1450:G1450" si="1306">+F776*$K$3</f>
        <v>248.35250000000002</v>
      </c>
      <c r="G1450" s="55">
        <f t="shared" si="1306"/>
        <v>0</v>
      </c>
    </row>
    <row r="1451" spans="1:7" ht="14" hidden="1" x14ac:dyDescent="0.15">
      <c r="A1451" s="44">
        <v>41</v>
      </c>
      <c r="B1451" s="45"/>
      <c r="C1451" s="55">
        <f t="shared" ref="C1451:E1451" si="1307">+C928*$K$4</f>
        <v>17722.14</v>
      </c>
      <c r="D1451" s="55">
        <f t="shared" si="1307"/>
        <v>11433.69</v>
      </c>
      <c r="E1451" s="55">
        <f t="shared" si="1307"/>
        <v>0</v>
      </c>
      <c r="F1451" s="55">
        <f t="shared" ref="F1451:G1451" si="1308">+F777*$K$3</f>
        <v>253.49500000000003</v>
      </c>
      <c r="G1451" s="55">
        <f t="shared" si="1308"/>
        <v>0</v>
      </c>
    </row>
    <row r="1452" spans="1:7" ht="14" hidden="1" x14ac:dyDescent="0.15">
      <c r="A1452" s="44">
        <v>42</v>
      </c>
      <c r="B1452" s="45"/>
      <c r="C1452" s="55">
        <f t="shared" ref="C1452:E1452" si="1309">+C929*$K$4</f>
        <v>18132.36</v>
      </c>
      <c r="D1452" s="55">
        <f t="shared" si="1309"/>
        <v>11699.220000000001</v>
      </c>
      <c r="E1452" s="55">
        <f t="shared" si="1309"/>
        <v>0</v>
      </c>
      <c r="F1452" s="55">
        <f t="shared" ref="F1452:G1452" si="1310">+F778*$K$3</f>
        <v>258.94000000000005</v>
      </c>
      <c r="G1452" s="55">
        <f t="shared" si="1310"/>
        <v>0</v>
      </c>
    </row>
    <row r="1453" spans="1:7" ht="14" hidden="1" x14ac:dyDescent="0.15">
      <c r="A1453" s="44">
        <v>43</v>
      </c>
      <c r="B1453" s="45"/>
      <c r="C1453" s="55">
        <f t="shared" ref="C1453:E1453" si="1311">+C930*$K$4</f>
        <v>18552.120000000003</v>
      </c>
      <c r="D1453" s="55">
        <f t="shared" si="1311"/>
        <v>11969.52</v>
      </c>
      <c r="E1453" s="55">
        <f t="shared" si="1311"/>
        <v>0</v>
      </c>
      <c r="F1453" s="55">
        <f t="shared" ref="F1453:G1453" si="1312">+F779*$K$3</f>
        <v>264.61187500000005</v>
      </c>
      <c r="G1453" s="55">
        <f t="shared" si="1312"/>
        <v>0</v>
      </c>
    </row>
    <row r="1454" spans="1:7" ht="14" hidden="1" x14ac:dyDescent="0.15">
      <c r="A1454" s="44">
        <v>44</v>
      </c>
      <c r="B1454" s="45"/>
      <c r="C1454" s="55">
        <f t="shared" ref="C1454:E1454" si="1313">+C931*$K$4</f>
        <v>18982.48</v>
      </c>
      <c r="D1454" s="55">
        <f t="shared" si="1313"/>
        <v>12248.300000000001</v>
      </c>
      <c r="E1454" s="55">
        <f t="shared" si="1313"/>
        <v>0</v>
      </c>
      <c r="F1454" s="55">
        <f t="shared" ref="F1454:G1454" si="1314">+F780*$K$3</f>
        <v>270.58625000000001</v>
      </c>
      <c r="G1454" s="55">
        <f t="shared" si="1314"/>
        <v>0</v>
      </c>
    </row>
    <row r="1455" spans="1:7" ht="14" hidden="1" x14ac:dyDescent="0.15">
      <c r="A1455" s="44">
        <v>45</v>
      </c>
      <c r="B1455" s="45"/>
      <c r="C1455" s="55">
        <f t="shared" ref="C1455:E1455" si="1315">+C932*$K$4</f>
        <v>19424.5</v>
      </c>
      <c r="D1455" s="55">
        <f t="shared" si="1315"/>
        <v>12530.79</v>
      </c>
      <c r="E1455" s="55">
        <f t="shared" si="1315"/>
        <v>0</v>
      </c>
      <c r="F1455" s="55">
        <f t="shared" ref="F1455:G1455" si="1316">+F781*$K$3</f>
        <v>276.48500000000007</v>
      </c>
      <c r="G1455" s="55">
        <f t="shared" si="1316"/>
        <v>0</v>
      </c>
    </row>
    <row r="1456" spans="1:7" ht="14" hidden="1" x14ac:dyDescent="0.15">
      <c r="A1456" s="44">
        <v>46</v>
      </c>
      <c r="B1456" s="45"/>
      <c r="C1456" s="55">
        <f t="shared" ref="C1456:E1456" si="1317">+C933*$K$4</f>
        <v>19873.41</v>
      </c>
      <c r="D1456" s="55">
        <f t="shared" si="1317"/>
        <v>12821.76</v>
      </c>
      <c r="E1456" s="55">
        <f t="shared" si="1317"/>
        <v>0</v>
      </c>
      <c r="F1456" s="55">
        <f t="shared" ref="F1456:G1456" si="1318">+F782*$K$3</f>
        <v>282.61062500000008</v>
      </c>
      <c r="G1456" s="55">
        <f t="shared" si="1318"/>
        <v>0</v>
      </c>
    </row>
    <row r="1457" spans="1:7" ht="14" hidden="1" x14ac:dyDescent="0.15">
      <c r="A1457" s="44">
        <v>47</v>
      </c>
      <c r="B1457" s="45"/>
      <c r="C1457" s="55">
        <f t="shared" ref="C1457:E1457" si="1319">+C934*$K$4</f>
        <v>20332.920000000002</v>
      </c>
      <c r="D1457" s="55">
        <f t="shared" si="1319"/>
        <v>13118.560000000001</v>
      </c>
      <c r="E1457" s="55">
        <f t="shared" si="1319"/>
        <v>0</v>
      </c>
      <c r="F1457" s="55">
        <f t="shared" ref="F1457:G1457" si="1320">+F783*$K$3</f>
        <v>288.73625000000004</v>
      </c>
      <c r="G1457" s="55">
        <f t="shared" si="1320"/>
        <v>0</v>
      </c>
    </row>
    <row r="1458" spans="1:7" ht="14" hidden="1" x14ac:dyDescent="0.15">
      <c r="A1458" s="44">
        <v>48</v>
      </c>
      <c r="B1458" s="45"/>
      <c r="C1458" s="55">
        <f t="shared" ref="C1458:E1458" si="1321">+C935*$K$4</f>
        <v>20801.440000000002</v>
      </c>
      <c r="D1458" s="55">
        <f t="shared" si="1321"/>
        <v>13421.19</v>
      </c>
      <c r="E1458" s="55">
        <f t="shared" si="1321"/>
        <v>0</v>
      </c>
      <c r="F1458" s="55">
        <f t="shared" ref="F1458:G1458" si="1322">+F784*$K$3</f>
        <v>295.31562500000001</v>
      </c>
      <c r="G1458" s="55">
        <f t="shared" si="1322"/>
        <v>0</v>
      </c>
    </row>
    <row r="1459" spans="1:7" ht="14" hidden="1" x14ac:dyDescent="0.15">
      <c r="A1459" s="44">
        <v>49</v>
      </c>
      <c r="B1459" s="45"/>
      <c r="C1459" s="55">
        <f t="shared" ref="C1459:E1459" si="1323">+C936*$K$4</f>
        <v>21280.560000000001</v>
      </c>
      <c r="D1459" s="55">
        <f t="shared" si="1323"/>
        <v>13729.12</v>
      </c>
      <c r="E1459" s="55">
        <f t="shared" si="1323"/>
        <v>0</v>
      </c>
      <c r="F1459" s="55">
        <f t="shared" ref="F1459:G1459" si="1324">+F785*$K$3</f>
        <v>301.74375000000003</v>
      </c>
      <c r="G1459" s="55">
        <f t="shared" si="1324"/>
        <v>0</v>
      </c>
    </row>
    <row r="1460" spans="1:7" ht="14" hidden="1" x14ac:dyDescent="0.15">
      <c r="A1460" s="44">
        <v>50</v>
      </c>
      <c r="B1460" s="45"/>
      <c r="C1460" s="55">
        <f t="shared" ref="C1460:E1460" si="1325">+C937*$K$4</f>
        <v>21769.22</v>
      </c>
      <c r="D1460" s="55">
        <f t="shared" si="1325"/>
        <v>14045.53</v>
      </c>
      <c r="E1460" s="55">
        <f t="shared" si="1325"/>
        <v>0</v>
      </c>
      <c r="F1460" s="55">
        <f t="shared" ref="F1460:G1460" si="1326">+F786*$K$3</f>
        <v>308.39875000000006</v>
      </c>
      <c r="G1460" s="55">
        <f t="shared" si="1326"/>
        <v>0</v>
      </c>
    </row>
    <row r="1461" spans="1:7" ht="14" hidden="1" x14ac:dyDescent="0.15">
      <c r="A1461" s="44">
        <v>51</v>
      </c>
      <c r="B1461" s="45"/>
      <c r="C1461" s="55">
        <f t="shared" ref="C1461:E1461" si="1327">+C938*$K$4</f>
        <v>22265.83</v>
      </c>
      <c r="D1461" s="55">
        <f t="shared" si="1327"/>
        <v>14366.18</v>
      </c>
      <c r="E1461" s="55">
        <f t="shared" si="1327"/>
        <v>0</v>
      </c>
      <c r="F1461" s="55">
        <f t="shared" ref="F1461:G1461" si="1328">+F787*$K$3</f>
        <v>315.28062500000004</v>
      </c>
      <c r="G1461" s="55">
        <f t="shared" si="1328"/>
        <v>0</v>
      </c>
    </row>
    <row r="1462" spans="1:7" ht="14" hidden="1" x14ac:dyDescent="0.15">
      <c r="A1462" s="44">
        <v>52</v>
      </c>
      <c r="B1462" s="45"/>
      <c r="C1462" s="55">
        <f t="shared" ref="C1462:E1462" si="1329">+C939*$K$4</f>
        <v>22773.040000000001</v>
      </c>
      <c r="D1462" s="55">
        <f t="shared" si="1329"/>
        <v>14693.19</v>
      </c>
      <c r="E1462" s="55">
        <f t="shared" si="1329"/>
        <v>0</v>
      </c>
      <c r="F1462" s="55">
        <f t="shared" ref="F1462:G1462" si="1330">+F788*$K$3</f>
        <v>322.31375000000008</v>
      </c>
      <c r="G1462" s="55">
        <f t="shared" si="1330"/>
        <v>0</v>
      </c>
    </row>
    <row r="1463" spans="1:7" ht="14" hidden="1" x14ac:dyDescent="0.15">
      <c r="A1463" s="44">
        <v>53</v>
      </c>
      <c r="B1463" s="45"/>
      <c r="C1463" s="55">
        <f t="shared" ref="C1463:E1463" si="1331">+C940*$K$4</f>
        <v>23290.32</v>
      </c>
      <c r="D1463" s="55">
        <f t="shared" si="1331"/>
        <v>15025.5</v>
      </c>
      <c r="E1463" s="55">
        <f t="shared" si="1331"/>
        <v>0</v>
      </c>
      <c r="F1463" s="55">
        <f t="shared" ref="F1463:G1463" si="1332">+F789*$K$3</f>
        <v>329.49812500000007</v>
      </c>
      <c r="G1463" s="55">
        <f t="shared" si="1332"/>
        <v>0</v>
      </c>
    </row>
    <row r="1464" spans="1:7" ht="14" hidden="1" x14ac:dyDescent="0.15">
      <c r="A1464" s="44">
        <v>54</v>
      </c>
      <c r="B1464" s="47"/>
      <c r="C1464" s="55">
        <f t="shared" ref="C1464:E1464" si="1333">+C941*$K$4</f>
        <v>23817.670000000002</v>
      </c>
      <c r="D1464" s="55">
        <f t="shared" si="1333"/>
        <v>15366.820000000002</v>
      </c>
      <c r="E1464" s="55">
        <f t="shared" si="1333"/>
        <v>0</v>
      </c>
      <c r="F1464" s="55">
        <f t="shared" ref="F1464:G1464" si="1334">+F790*$K$3</f>
        <v>336.90937500000001</v>
      </c>
      <c r="G1464" s="55">
        <f t="shared" si="1334"/>
        <v>0</v>
      </c>
    </row>
    <row r="1465" spans="1:7" ht="14" hidden="1" x14ac:dyDescent="0.15">
      <c r="A1465" s="44">
        <v>55</v>
      </c>
      <c r="B1465" s="47"/>
      <c r="C1465" s="55">
        <f t="shared" ref="C1465:E1465" si="1335">+C942*$K$4</f>
        <v>24353.5</v>
      </c>
      <c r="D1465" s="55">
        <f t="shared" si="1335"/>
        <v>15713.44</v>
      </c>
      <c r="E1465" s="55">
        <f t="shared" si="1335"/>
        <v>0</v>
      </c>
      <c r="F1465" s="55">
        <f t="shared" ref="F1465:G1465" si="1336">+F791*$K$3</f>
        <v>344.24500000000006</v>
      </c>
      <c r="G1465" s="55">
        <f t="shared" si="1336"/>
        <v>0</v>
      </c>
    </row>
    <row r="1466" spans="1:7" ht="14" hidden="1" x14ac:dyDescent="0.15">
      <c r="A1466" s="44">
        <v>56</v>
      </c>
      <c r="B1466" s="47"/>
      <c r="C1466" s="55">
        <f t="shared" ref="C1466:E1466" si="1337">+C943*$K$4</f>
        <v>24898.34</v>
      </c>
      <c r="D1466" s="55">
        <f t="shared" si="1337"/>
        <v>16064.300000000001</v>
      </c>
      <c r="E1466" s="55">
        <f t="shared" si="1337"/>
        <v>0</v>
      </c>
      <c r="F1466" s="55">
        <f t="shared" ref="F1466:G1466" si="1338">+F792*$K$3</f>
        <v>351.95875000000007</v>
      </c>
      <c r="G1466" s="55">
        <f t="shared" si="1338"/>
        <v>0</v>
      </c>
    </row>
    <row r="1467" spans="1:7" ht="14" hidden="1" x14ac:dyDescent="0.15">
      <c r="A1467" s="44">
        <v>57</v>
      </c>
      <c r="B1467" s="47"/>
      <c r="C1467" s="55">
        <f t="shared" ref="C1467:E1467" si="1339">+C944*$K$4</f>
        <v>25454.84</v>
      </c>
      <c r="D1467" s="55">
        <f t="shared" si="1339"/>
        <v>16423.64</v>
      </c>
      <c r="E1467" s="55">
        <f t="shared" si="1339"/>
        <v>0</v>
      </c>
      <c r="F1467" s="55">
        <f t="shared" ref="F1467:G1467" si="1340">+F793*$K$3</f>
        <v>359.67250000000007</v>
      </c>
      <c r="G1467" s="55">
        <f t="shared" si="1340"/>
        <v>0</v>
      </c>
    </row>
    <row r="1468" spans="1:7" ht="14" hidden="1" x14ac:dyDescent="0.15">
      <c r="A1468" s="44">
        <v>58</v>
      </c>
      <c r="B1468" s="47"/>
      <c r="C1468" s="55">
        <f t="shared" ref="C1468:E1468" si="1341">+C945*$K$4</f>
        <v>26019.82</v>
      </c>
      <c r="D1468" s="55">
        <f t="shared" si="1341"/>
        <v>16786.690000000002</v>
      </c>
      <c r="E1468" s="55">
        <f t="shared" si="1341"/>
        <v>0</v>
      </c>
      <c r="F1468" s="55">
        <f t="shared" ref="F1468:G1468" si="1342">+F794*$K$3</f>
        <v>367.76437500000003</v>
      </c>
      <c r="G1468" s="55">
        <f t="shared" si="1342"/>
        <v>0</v>
      </c>
    </row>
    <row r="1469" spans="1:7" ht="14" hidden="1" x14ac:dyDescent="0.15">
      <c r="A1469" s="44">
        <v>59</v>
      </c>
      <c r="B1469" s="47"/>
      <c r="C1469" s="55">
        <f t="shared" ref="C1469:E1469" si="1343">+C946*$K$4</f>
        <v>26593.81</v>
      </c>
      <c r="D1469" s="55">
        <f t="shared" si="1343"/>
        <v>17157.690000000002</v>
      </c>
      <c r="E1469" s="55">
        <f t="shared" si="1343"/>
        <v>0</v>
      </c>
      <c r="F1469" s="55">
        <f t="shared" ref="F1469:G1469" si="1344">+F795*$K$3</f>
        <v>375.85625000000005</v>
      </c>
      <c r="G1469" s="55">
        <f t="shared" si="1344"/>
        <v>0</v>
      </c>
    </row>
    <row r="1470" spans="1:7" ht="14" hidden="1" x14ac:dyDescent="0.15">
      <c r="A1470" s="44">
        <v>60</v>
      </c>
      <c r="B1470" s="47"/>
      <c r="C1470" s="55">
        <f t="shared" ref="C1470:E1470" si="1345">+C947*$K$4</f>
        <v>27178.400000000001</v>
      </c>
      <c r="D1470" s="55">
        <f t="shared" si="1345"/>
        <v>17535.580000000002</v>
      </c>
      <c r="E1470" s="55">
        <f t="shared" si="1345"/>
        <v>0</v>
      </c>
      <c r="F1470" s="55">
        <f t="shared" ref="F1470:G1470" si="1346">+F796*$K$3</f>
        <v>383.94812500000006</v>
      </c>
      <c r="G1470" s="55">
        <f t="shared" si="1346"/>
        <v>0</v>
      </c>
    </row>
    <row r="1471" spans="1:7" ht="14" hidden="1" x14ac:dyDescent="0.15">
      <c r="A1471" s="44">
        <v>61</v>
      </c>
      <c r="B1471" s="47"/>
      <c r="C1471" s="55">
        <f t="shared" ref="C1471:E1471" si="1347">+C948*$K$4</f>
        <v>30244.45</v>
      </c>
      <c r="D1471" s="55">
        <f t="shared" si="1347"/>
        <v>19513.54</v>
      </c>
      <c r="E1471" s="55">
        <f t="shared" si="1347"/>
        <v>0</v>
      </c>
      <c r="F1471" s="55">
        <f t="shared" ref="F1471:G1471" si="1348">+F797*$K$3</f>
        <v>392.49375000000009</v>
      </c>
      <c r="G1471" s="55">
        <f t="shared" si="1348"/>
        <v>0</v>
      </c>
    </row>
    <row r="1472" spans="1:7" ht="14" hidden="1" x14ac:dyDescent="0.15">
      <c r="A1472" s="44">
        <v>62</v>
      </c>
      <c r="B1472" s="47"/>
      <c r="C1472" s="55">
        <f t="shared" ref="C1472:E1472" si="1349">+C949*$K$4</f>
        <v>33551.120000000003</v>
      </c>
      <c r="D1472" s="55">
        <f t="shared" si="1349"/>
        <v>21646.260000000002</v>
      </c>
      <c r="E1472" s="55">
        <f t="shared" si="1349"/>
        <v>0</v>
      </c>
      <c r="F1472" s="55">
        <f t="shared" ref="F1472:G1472" si="1350">+F798*$K$3</f>
        <v>436.81000000000006</v>
      </c>
      <c r="G1472" s="55">
        <f t="shared" si="1350"/>
        <v>0</v>
      </c>
    </row>
    <row r="1473" spans="1:7" ht="14" hidden="1" x14ac:dyDescent="0.15">
      <c r="A1473" s="44">
        <v>63</v>
      </c>
      <c r="B1473" s="47"/>
      <c r="C1473" s="55">
        <f t="shared" ref="C1473:E1473" si="1351">+C950*$K$4</f>
        <v>37098.94</v>
      </c>
      <c r="D1473" s="55">
        <f t="shared" si="1351"/>
        <v>23934.800000000003</v>
      </c>
      <c r="E1473" s="55">
        <f t="shared" si="1351"/>
        <v>0</v>
      </c>
      <c r="F1473" s="55">
        <f t="shared" ref="F1473:G1473" si="1352">+F799*$K$3</f>
        <v>485.05875000000009</v>
      </c>
      <c r="G1473" s="55">
        <f t="shared" si="1352"/>
        <v>0</v>
      </c>
    </row>
    <row r="1474" spans="1:7" ht="14" hidden="1" x14ac:dyDescent="0.15">
      <c r="A1474" s="44">
        <v>64</v>
      </c>
      <c r="B1474" s="47"/>
      <c r="C1474" s="55">
        <f t="shared" ref="C1474:E1474" si="1353">+C951*$K$4</f>
        <v>40886.85</v>
      </c>
      <c r="D1474" s="55">
        <f t="shared" si="1353"/>
        <v>26377.57</v>
      </c>
      <c r="E1474" s="55">
        <f t="shared" si="1353"/>
        <v>0</v>
      </c>
      <c r="F1474" s="55">
        <f t="shared" ref="F1474:G1474" si="1354">+F800*$K$3</f>
        <v>537.24000000000012</v>
      </c>
      <c r="G1474" s="55">
        <f t="shared" si="1354"/>
        <v>0</v>
      </c>
    </row>
    <row r="1475" spans="1:7" ht="14" hidden="1" x14ac:dyDescent="0.15">
      <c r="A1475" s="44">
        <v>65</v>
      </c>
      <c r="B1475" s="47"/>
      <c r="C1475" s="55">
        <f t="shared" ref="C1475:E1475" si="1355">+C952*$K$4</f>
        <v>44914.32</v>
      </c>
      <c r="D1475" s="55">
        <f t="shared" si="1355"/>
        <v>28977.75</v>
      </c>
      <c r="E1475" s="55">
        <f t="shared" si="1355"/>
        <v>0</v>
      </c>
      <c r="F1475" s="55">
        <f t="shared" ref="F1475:G1475" si="1356">+F801*$K$3</f>
        <v>593.12687500000015</v>
      </c>
      <c r="G1475" s="55">
        <f t="shared" si="1356"/>
        <v>0</v>
      </c>
    </row>
    <row r="1476" spans="1:7" ht="14" hidden="1" x14ac:dyDescent="0.15">
      <c r="A1476" s="44">
        <v>66</v>
      </c>
      <c r="B1476" s="47"/>
      <c r="C1476" s="55">
        <f t="shared" ref="C1476:E1476" si="1357">+C953*$K$4</f>
        <v>49184</v>
      </c>
      <c r="D1476" s="55">
        <f t="shared" si="1357"/>
        <v>31731.63</v>
      </c>
      <c r="E1476" s="55">
        <f t="shared" si="1357"/>
        <v>0</v>
      </c>
      <c r="F1476" s="55">
        <f t="shared" ref="F1476:G1476" si="1358">+F802*$K$3</f>
        <v>652.87062500000013</v>
      </c>
      <c r="G1476" s="55">
        <f t="shared" si="1358"/>
        <v>0</v>
      </c>
    </row>
    <row r="1477" spans="1:7" ht="14" hidden="1" x14ac:dyDescent="0.15">
      <c r="A1477" s="44">
        <v>67</v>
      </c>
      <c r="B1477" s="47"/>
      <c r="C1477" s="55">
        <f t="shared" ref="C1477:E1477" si="1359">+C954*$K$4</f>
        <v>53692.18</v>
      </c>
      <c r="D1477" s="55">
        <f t="shared" si="1359"/>
        <v>34640.800000000003</v>
      </c>
      <c r="E1477" s="55">
        <f t="shared" si="1359"/>
        <v>0</v>
      </c>
      <c r="F1477" s="55">
        <f t="shared" ref="F1477:G1477" si="1360">+F803*$K$3</f>
        <v>716.69812500000012</v>
      </c>
      <c r="G1477" s="55">
        <f t="shared" si="1360"/>
        <v>0</v>
      </c>
    </row>
    <row r="1478" spans="1:7" ht="14" hidden="1" x14ac:dyDescent="0.15">
      <c r="A1478" s="44">
        <v>68</v>
      </c>
      <c r="B1478" s="47"/>
      <c r="C1478" s="55">
        <f t="shared" ref="C1478:E1478" si="1361">+C955*$K$4</f>
        <v>58442.04</v>
      </c>
      <c r="D1478" s="55">
        <f t="shared" si="1361"/>
        <v>37704.730000000003</v>
      </c>
      <c r="E1478" s="55">
        <f t="shared" si="1361"/>
        <v>0</v>
      </c>
      <c r="F1478" s="55">
        <f t="shared" ref="F1478:G1478" si="1362">+F804*$K$3</f>
        <v>784.45812500000011</v>
      </c>
      <c r="G1478" s="55">
        <f t="shared" si="1362"/>
        <v>0</v>
      </c>
    </row>
    <row r="1479" spans="1:7" ht="14" hidden="1" x14ac:dyDescent="0.15">
      <c r="A1479" s="44">
        <v>69</v>
      </c>
      <c r="B1479" s="47"/>
      <c r="C1479" s="55">
        <f t="shared" ref="C1479:E1479" si="1363">+C956*$K$4</f>
        <v>63431.460000000006</v>
      </c>
      <c r="D1479" s="55">
        <f t="shared" si="1363"/>
        <v>40924.480000000003</v>
      </c>
      <c r="E1479" s="55">
        <f t="shared" si="1363"/>
        <v>0</v>
      </c>
      <c r="F1479" s="55">
        <f t="shared" ref="F1479:G1479" si="1364">+F805*$K$3</f>
        <v>855.6968750000002</v>
      </c>
      <c r="G1479" s="55">
        <f t="shared" si="1364"/>
        <v>0</v>
      </c>
    </row>
    <row r="1480" spans="1:7" ht="14" hidden="1" x14ac:dyDescent="0.15">
      <c r="A1480" s="44">
        <v>70</v>
      </c>
      <c r="B1480" s="47"/>
      <c r="C1480" s="55">
        <f t="shared" ref="C1480:E1480" si="1365">+C957*$K$4</f>
        <v>68662.03</v>
      </c>
      <c r="D1480" s="55">
        <f t="shared" si="1365"/>
        <v>44299.520000000004</v>
      </c>
      <c r="E1480" s="55">
        <f t="shared" si="1365"/>
        <v>0</v>
      </c>
      <c r="F1480" s="55">
        <f t="shared" ref="F1480:G1480" si="1366">+F806*$K$3</f>
        <v>931.1706250000002</v>
      </c>
      <c r="G1480" s="55">
        <f t="shared" si="1366"/>
        <v>0</v>
      </c>
    </row>
    <row r="1481" spans="1:7" ht="14" hidden="1" x14ac:dyDescent="0.15">
      <c r="A1481" s="44">
        <v>71</v>
      </c>
      <c r="B1481" s="47"/>
      <c r="C1481" s="55">
        <f t="shared" ref="C1481:E1481" si="1367">+C958*$K$4</f>
        <v>74133.75</v>
      </c>
      <c r="D1481" s="55">
        <f t="shared" si="1367"/>
        <v>47828.26</v>
      </c>
      <c r="E1481" s="55">
        <f t="shared" si="1367"/>
        <v>0</v>
      </c>
      <c r="F1481" s="55">
        <f t="shared" ref="F1481:G1481" si="1368">+F807*$K$3</f>
        <v>1010.4256250000001</v>
      </c>
      <c r="G1481" s="55">
        <f t="shared" si="1368"/>
        <v>0</v>
      </c>
    </row>
    <row r="1482" spans="1:7" ht="14" hidden="1" x14ac:dyDescent="0.15">
      <c r="A1482" s="44">
        <v>72</v>
      </c>
      <c r="B1482" s="47"/>
      <c r="C1482" s="55">
        <f t="shared" ref="C1482:E1482" si="1369">+C959*$K$4</f>
        <v>79845.56</v>
      </c>
      <c r="D1482" s="55">
        <f t="shared" si="1369"/>
        <v>51513.880000000005</v>
      </c>
      <c r="E1482" s="55">
        <f t="shared" si="1369"/>
        <v>0</v>
      </c>
      <c r="F1482" s="55">
        <f t="shared" ref="F1482:G1482" si="1370">+F808*$K$3</f>
        <v>1093.6131250000003</v>
      </c>
      <c r="G1482" s="55">
        <f t="shared" si="1370"/>
        <v>0</v>
      </c>
    </row>
    <row r="1483" spans="1:7" ht="14" hidden="1" x14ac:dyDescent="0.15">
      <c r="A1483" s="44">
        <v>73</v>
      </c>
      <c r="B1483" s="47"/>
      <c r="C1483" s="55">
        <f t="shared" ref="C1483:E1483" si="1371">+C960*$K$4</f>
        <v>85799.05</v>
      </c>
      <c r="D1483" s="55">
        <f t="shared" si="1371"/>
        <v>55354.26</v>
      </c>
      <c r="E1483" s="55">
        <f t="shared" si="1371"/>
        <v>0</v>
      </c>
      <c r="F1483" s="55">
        <f t="shared" ref="F1483:G1483" si="1372">+F809*$K$3</f>
        <v>1180.4306250000002</v>
      </c>
      <c r="G1483" s="55">
        <f t="shared" si="1372"/>
        <v>0</v>
      </c>
    </row>
    <row r="1484" spans="1:7" ht="14" hidden="1" x14ac:dyDescent="0.15">
      <c r="A1484" s="44">
        <v>74</v>
      </c>
      <c r="B1484" s="47"/>
      <c r="C1484" s="55">
        <f t="shared" ref="C1484:E1484" si="1373">+C961*$K$4</f>
        <v>91992.63</v>
      </c>
      <c r="D1484" s="55">
        <f t="shared" si="1373"/>
        <v>59349.93</v>
      </c>
      <c r="E1484" s="55">
        <f t="shared" si="1373"/>
        <v>0</v>
      </c>
      <c r="F1484" s="55">
        <f t="shared" ref="F1484:G1484" si="1374">+F810*$K$3</f>
        <v>1271.1050000000002</v>
      </c>
      <c r="G1484" s="55">
        <f t="shared" si="1374"/>
        <v>0</v>
      </c>
    </row>
    <row r="1485" spans="1:7" ht="14" hidden="1" x14ac:dyDescent="0.15">
      <c r="A1485" s="44">
        <v>75</v>
      </c>
      <c r="B1485" s="47"/>
      <c r="C1485" s="55">
        <f t="shared" ref="C1485:E1485" si="1375">+C962*$K$4</f>
        <v>98423.650000000009</v>
      </c>
      <c r="D1485" s="55">
        <f t="shared" si="1375"/>
        <v>63499.83</v>
      </c>
      <c r="E1485" s="55">
        <f t="shared" si="1375"/>
        <v>0</v>
      </c>
      <c r="F1485" s="55">
        <f t="shared" ref="F1485:G1485" si="1376">+F811*$K$3</f>
        <v>1365.9387500000003</v>
      </c>
      <c r="G1485" s="55">
        <f t="shared" si="1376"/>
        <v>0</v>
      </c>
    </row>
    <row r="1486" spans="1:7" ht="14" hidden="1" x14ac:dyDescent="0.15">
      <c r="A1486" s="44">
        <v>76</v>
      </c>
      <c r="B1486" s="47"/>
      <c r="C1486" s="55">
        <f t="shared" ref="C1486:E1486" si="1377">+C963*$K$4</f>
        <v>98423.650000000009</v>
      </c>
      <c r="D1486" s="55">
        <f t="shared" si="1377"/>
        <v>63499.83</v>
      </c>
      <c r="E1486" s="55">
        <f t="shared" si="1377"/>
        <v>0</v>
      </c>
      <c r="F1486" s="55">
        <f t="shared" ref="F1486:G1486" si="1378">+F812*$K$3</f>
        <v>1464.2512500000003</v>
      </c>
      <c r="G1486" s="55">
        <f t="shared" si="1378"/>
        <v>0</v>
      </c>
    </row>
    <row r="1487" spans="1:7" ht="14" hidden="1" x14ac:dyDescent="0.15">
      <c r="A1487" s="44">
        <v>77</v>
      </c>
      <c r="B1487" s="47"/>
      <c r="C1487" s="55">
        <f t="shared" ref="C1487:E1487" si="1379">+C964*$K$4</f>
        <v>98423.650000000009</v>
      </c>
      <c r="D1487" s="55">
        <f t="shared" si="1379"/>
        <v>63499.83</v>
      </c>
      <c r="E1487" s="55">
        <f t="shared" si="1379"/>
        <v>0</v>
      </c>
      <c r="F1487" s="55">
        <f t="shared" ref="F1487:G1487" si="1380">+F813*$K$3</f>
        <v>1464.2512500000003</v>
      </c>
      <c r="G1487" s="55">
        <f t="shared" si="1380"/>
        <v>0</v>
      </c>
    </row>
    <row r="1488" spans="1:7" ht="14" hidden="1" x14ac:dyDescent="0.15">
      <c r="A1488" s="44">
        <v>78</v>
      </c>
      <c r="B1488" s="47"/>
      <c r="C1488" s="55">
        <f t="shared" ref="C1488:E1488" si="1381">+C965*$K$4</f>
        <v>98423.650000000009</v>
      </c>
      <c r="D1488" s="55">
        <f t="shared" si="1381"/>
        <v>63499.83</v>
      </c>
      <c r="E1488" s="55">
        <f t="shared" si="1381"/>
        <v>0</v>
      </c>
      <c r="F1488" s="55">
        <f t="shared" ref="F1488:G1488" si="1382">+F814*$K$3</f>
        <v>1464.2512500000003</v>
      </c>
      <c r="G1488" s="55">
        <f t="shared" si="1382"/>
        <v>0</v>
      </c>
    </row>
    <row r="1489" spans="1:7" ht="14" hidden="1" x14ac:dyDescent="0.15">
      <c r="A1489" s="44">
        <v>79</v>
      </c>
      <c r="B1489" s="47"/>
      <c r="C1489" s="55">
        <f t="shared" ref="C1489:E1489" si="1383">+C966*$K$4</f>
        <v>98423.650000000009</v>
      </c>
      <c r="D1489" s="55">
        <f t="shared" si="1383"/>
        <v>63499.83</v>
      </c>
      <c r="E1489" s="55">
        <f t="shared" si="1383"/>
        <v>0</v>
      </c>
      <c r="F1489" s="55">
        <f t="shared" ref="F1489:G1489" si="1384">+F815*$K$3</f>
        <v>1464.2512500000003</v>
      </c>
      <c r="G1489" s="55">
        <f t="shared" si="1384"/>
        <v>0</v>
      </c>
    </row>
    <row r="1490" spans="1:7" ht="14" hidden="1" x14ac:dyDescent="0.15">
      <c r="A1490" s="44">
        <v>80</v>
      </c>
      <c r="B1490" s="47"/>
      <c r="C1490" s="55">
        <f t="shared" ref="C1490:E1490" si="1385">+C967*$K$4</f>
        <v>98423.650000000009</v>
      </c>
      <c r="D1490" s="55">
        <f t="shared" si="1385"/>
        <v>63499.83</v>
      </c>
      <c r="E1490" s="55">
        <f t="shared" si="1385"/>
        <v>0</v>
      </c>
      <c r="F1490" s="55">
        <f t="shared" ref="F1490:G1490" si="1386">+F816*$K$3</f>
        <v>1464.2512500000003</v>
      </c>
      <c r="G1490" s="55">
        <f t="shared" si="1386"/>
        <v>0</v>
      </c>
    </row>
    <row r="1491" spans="1:7" ht="14" hidden="1" x14ac:dyDescent="0.15">
      <c r="A1491" s="44">
        <v>81</v>
      </c>
      <c r="B1491" s="47"/>
      <c r="C1491" s="55">
        <f t="shared" ref="C1491:E1491" si="1387">+C968*$K$4</f>
        <v>98423.650000000009</v>
      </c>
      <c r="D1491" s="55">
        <f t="shared" si="1387"/>
        <v>63499.83</v>
      </c>
      <c r="E1491" s="55">
        <f t="shared" si="1387"/>
        <v>0</v>
      </c>
      <c r="F1491" s="55">
        <f t="shared" ref="F1491:G1491" si="1388">+F817*$K$3</f>
        <v>1464.2512500000003</v>
      </c>
      <c r="G1491" s="55">
        <f t="shared" si="1388"/>
        <v>0</v>
      </c>
    </row>
    <row r="1492" spans="1:7" ht="14" hidden="1" x14ac:dyDescent="0.15">
      <c r="A1492" s="44">
        <v>82</v>
      </c>
      <c r="B1492" s="47"/>
      <c r="C1492" s="55">
        <f t="shared" ref="C1492:E1492" si="1389">+C969*$K$4</f>
        <v>98423.650000000009</v>
      </c>
      <c r="D1492" s="55">
        <f t="shared" si="1389"/>
        <v>63499.83</v>
      </c>
      <c r="E1492" s="55">
        <f t="shared" si="1389"/>
        <v>0</v>
      </c>
      <c r="F1492" s="55">
        <f t="shared" ref="F1492:G1492" si="1390">+F818*$K$3</f>
        <v>1464.2512500000003</v>
      </c>
      <c r="G1492" s="55">
        <f t="shared" si="1390"/>
        <v>0</v>
      </c>
    </row>
    <row r="1493" spans="1:7" ht="14" hidden="1" x14ac:dyDescent="0.15">
      <c r="A1493" s="44">
        <v>83</v>
      </c>
      <c r="B1493" s="47"/>
      <c r="C1493" s="55">
        <f t="shared" ref="C1493:E1493" si="1391">+C970*$K$4</f>
        <v>98423.650000000009</v>
      </c>
      <c r="D1493" s="55">
        <f t="shared" si="1391"/>
        <v>63499.83</v>
      </c>
      <c r="E1493" s="55">
        <f t="shared" si="1391"/>
        <v>0</v>
      </c>
      <c r="F1493" s="55">
        <f t="shared" ref="F1493:G1493" si="1392">+F819*$K$3</f>
        <v>1464.2512500000003</v>
      </c>
      <c r="G1493" s="55">
        <f t="shared" si="1392"/>
        <v>0</v>
      </c>
    </row>
    <row r="1494" spans="1:7" ht="14" hidden="1" x14ac:dyDescent="0.15">
      <c r="A1494" s="44">
        <v>84</v>
      </c>
      <c r="B1494" s="47" t="s">
        <v>3</v>
      </c>
      <c r="C1494" s="55">
        <f t="shared" ref="C1494:E1494" si="1393">+C971*$K$4</f>
        <v>98423.650000000009</v>
      </c>
      <c r="D1494" s="55">
        <f t="shared" si="1393"/>
        <v>63499.83</v>
      </c>
      <c r="E1494" s="55">
        <f t="shared" si="1393"/>
        <v>0</v>
      </c>
      <c r="F1494" s="55">
        <f t="shared" ref="F1494:G1494" si="1394">+F820*$K$3</f>
        <v>1464.2512500000003</v>
      </c>
      <c r="G1494" s="55">
        <f t="shared" si="1394"/>
        <v>0</v>
      </c>
    </row>
    <row r="1495" spans="1:7" ht="14" hidden="1" x14ac:dyDescent="0.15">
      <c r="A1495" s="44">
        <v>1</v>
      </c>
      <c r="B1495" s="47" t="s">
        <v>4</v>
      </c>
      <c r="C1495" s="55">
        <f t="shared" ref="C1495:E1495" si="1395">+C972*$K$4</f>
        <v>5090.12</v>
      </c>
      <c r="D1495" s="55">
        <f t="shared" si="1395"/>
        <v>3283.88</v>
      </c>
      <c r="E1495" s="55">
        <f t="shared" si="1395"/>
        <v>0</v>
      </c>
      <c r="F1495" s="55">
        <f t="shared" ref="F1495:G1495" si="1396">+F821*$K$3</f>
        <v>1464.2512500000003</v>
      </c>
      <c r="G1495" s="55">
        <f t="shared" si="1396"/>
        <v>0</v>
      </c>
    </row>
    <row r="1496" spans="1:7" ht="14" hidden="1" x14ac:dyDescent="0.15">
      <c r="A1496" s="44">
        <v>2</v>
      </c>
      <c r="B1496" s="47" t="s">
        <v>1</v>
      </c>
      <c r="C1496" s="55">
        <f t="shared" ref="C1496:E1496" si="1397">+C973*$K$4</f>
        <v>8651.19</v>
      </c>
      <c r="D1496" s="55">
        <f t="shared" si="1397"/>
        <v>5582.4900000000007</v>
      </c>
      <c r="E1496" s="55">
        <f t="shared" si="1397"/>
        <v>0</v>
      </c>
      <c r="F1496" s="55">
        <f t="shared" ref="F1496:G1496" si="1398">+F822*$K$3</f>
        <v>79.633125000000021</v>
      </c>
      <c r="G1496" s="55">
        <f t="shared" si="1398"/>
        <v>0</v>
      </c>
    </row>
    <row r="1497" spans="1:7" ht="14" hidden="1" x14ac:dyDescent="0.15">
      <c r="A1497" s="44">
        <v>3</v>
      </c>
      <c r="B1497" s="47" t="s">
        <v>5</v>
      </c>
      <c r="C1497" s="55">
        <f t="shared" ref="C1497:E1497" si="1399">+C974*$K$4</f>
        <v>12213.32</v>
      </c>
      <c r="D1497" s="55">
        <f t="shared" si="1399"/>
        <v>7879.51</v>
      </c>
      <c r="E1497" s="55">
        <f t="shared" si="1399"/>
        <v>0</v>
      </c>
      <c r="F1497" s="55">
        <f t="shared" ref="F1497:G1497" si="1400">+F823*$K$3</f>
        <v>135.293125</v>
      </c>
      <c r="G1497" s="55">
        <f t="shared" si="1400"/>
        <v>0</v>
      </c>
    </row>
  </sheetData>
  <mergeCells count="75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527:G527"/>
    <mergeCell ref="A451:G451"/>
    <mergeCell ref="A452:G452"/>
    <mergeCell ref="A453:B453"/>
    <mergeCell ref="C453:G453"/>
    <mergeCell ref="A526:G526"/>
    <mergeCell ref="A528:B528"/>
    <mergeCell ref="C528:G528"/>
    <mergeCell ref="A601:G601"/>
    <mergeCell ref="A602:G602"/>
    <mergeCell ref="A603:B603"/>
    <mergeCell ref="C603:G603"/>
    <mergeCell ref="A752:G752"/>
    <mergeCell ref="A676:G676"/>
    <mergeCell ref="A677:G677"/>
    <mergeCell ref="A678:B678"/>
    <mergeCell ref="C678:G678"/>
    <mergeCell ref="A751:G751"/>
    <mergeCell ref="A753:B753"/>
    <mergeCell ref="C753:G753"/>
    <mergeCell ref="A826:G826"/>
    <mergeCell ref="A827:G827"/>
    <mergeCell ref="A828:B828"/>
    <mergeCell ref="C828:G828"/>
  </mergeCells>
  <phoneticPr fontId="11" type="noConversion"/>
  <conditionalFormatting sqref="S6:W75">
    <cfRule type="containsText" dxfId="4" priority="5" operator="containsText" text="True">
      <formula>NOT(ISERROR(SEARCH("True",S6)))</formula>
    </cfRule>
  </conditionalFormatting>
  <conditionalFormatting sqref="S155:V224">
    <cfRule type="containsText" dxfId="3" priority="4" operator="containsText" text="True">
      <formula>NOT(ISERROR(SEARCH("True",S155)))</formula>
    </cfRule>
  </conditionalFormatting>
  <conditionalFormatting sqref="S305:V374">
    <cfRule type="containsText" dxfId="2" priority="3" operator="containsText" text="True">
      <formula>NOT(ISERROR(SEARCH("True",S305)))</formula>
    </cfRule>
  </conditionalFormatting>
  <conditionalFormatting sqref="P905:Q974">
    <cfRule type="containsText" dxfId="1" priority="2" operator="containsText" text="True">
      <formula>NOT(ISERROR(SEARCH("True",P905)))</formula>
    </cfRule>
  </conditionalFormatting>
  <conditionalFormatting sqref="P1129:Q1198">
    <cfRule type="containsText" dxfId="0" priority="1" operator="containsText" text="True">
      <formula>NOT(ISERROR(SEARCH("True",P1129)))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</vt:lpstr>
      <vt:lpstr>Global Elite</vt:lpstr>
      <vt:lpstr>Global Premier</vt:lpstr>
      <vt:lpstr>Global Select</vt:lpstr>
      <vt:lpstr>Global Major Medical</vt:lpstr>
      <vt:lpstr>Resumen tarifas</vt:lpstr>
      <vt:lpstr>Tablas</vt:lpstr>
      <vt:lpstr>'Global Elite'!Print_Area</vt:lpstr>
      <vt:lpstr>'Global Major Medical'!Print_Area</vt:lpstr>
      <vt:lpstr>'Global Premier'!Print_Area</vt:lpstr>
      <vt:lpstr>'Global Select'!Print_Area</vt:lpstr>
      <vt:lpstr>'Global Ultimate'!Print_Area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2019-01-11T22:06:34Z</cp:lastPrinted>
  <dcterms:created xsi:type="dcterms:W3CDTF">2005-02-05T20:47:31Z</dcterms:created>
  <dcterms:modified xsi:type="dcterms:W3CDTF">2022-03-01T22:19:30Z</dcterms:modified>
</cp:coreProperties>
</file>